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bookViews>
    <workbookView xWindow="0" yWindow="0" windowWidth="28800" windowHeight="11835" activeTab="2"/>
  </bookViews>
  <sheets>
    <sheet name="Tab.1" sheetId="1" r:id="rId1"/>
    <sheet name="Tab.2" sheetId="2" r:id="rId2"/>
    <sheet name="Tab.3" sheetId="3" r:id="rId3"/>
    <sheet name="Tab.4 " sheetId="23" r:id="rId4"/>
    <sheet name="Tab. 5." sheetId="12" r:id="rId5"/>
    <sheet name="TAB.6." sheetId="21" r:id="rId6"/>
    <sheet name="Tab.7" sheetId="13" r:id="rId7"/>
    <sheet name="Tab. 8 " sheetId="26" r:id="rId8"/>
    <sheet name="Tab.2 nctwa" sheetId="28" r:id="rId9"/>
  </sheets>
  <definedNames>
    <definedName name="_xlnm._FilterDatabase" localSheetId="5" hidden="1">TAB.6.!$A$1:$F$47</definedName>
    <definedName name="_xlnm.Print_Area" localSheetId="1">Tab.2!$A$1:$G$25</definedName>
    <definedName name="_xlnm.Print_Area" localSheetId="2">Tab.3!$A$1:$L$230</definedName>
    <definedName name="_xlnm.Print_Area" localSheetId="3">'Tab.4 '!$A$1:$Q$80</definedName>
    <definedName name="_xlnm.Print_Area" localSheetId="5">TAB.6.!$A$1:$H$56</definedName>
    <definedName name="_xlnm.Print_Area" localSheetId="6">Tab.7!$A$1:$H$80</definedName>
  </definedNames>
  <calcPr calcId="125725"/>
</workbook>
</file>

<file path=xl/calcChain.xml><?xml version="1.0" encoding="utf-8"?>
<calcChain xmlns="http://schemas.openxmlformats.org/spreadsheetml/2006/main">
  <c r="F78" i="23"/>
  <c r="C78"/>
  <c r="D78"/>
  <c r="E78"/>
  <c r="Q77"/>
  <c r="Q78"/>
  <c r="H67" i="12" l="1"/>
  <c r="F67"/>
  <c r="E67"/>
  <c r="H66"/>
  <c r="G66"/>
  <c r="F66"/>
  <c r="E66"/>
  <c r="D66"/>
  <c r="D65"/>
  <c r="D63"/>
  <c r="D61"/>
  <c r="D59"/>
  <c r="D55"/>
  <c r="D53"/>
  <c r="D51"/>
  <c r="D49"/>
  <c r="D47"/>
  <c r="D43"/>
  <c r="D41"/>
  <c r="D37"/>
  <c r="D31"/>
  <c r="D29"/>
  <c r="D27"/>
  <c r="D21"/>
  <c r="D17"/>
  <c r="D15"/>
  <c r="D13"/>
  <c r="D11"/>
  <c r="G48" i="21"/>
  <c r="G43"/>
  <c r="G35"/>
  <c r="G30"/>
  <c r="G26"/>
  <c r="G20"/>
  <c r="G14"/>
  <c r="G8"/>
  <c r="G49" s="1"/>
  <c r="G66" i="13"/>
  <c r="G65"/>
  <c r="G64"/>
  <c r="G63"/>
  <c r="G57"/>
  <c r="G52"/>
  <c r="G50"/>
  <c r="G49"/>
  <c r="G46"/>
  <c r="G40"/>
  <c r="G36"/>
  <c r="G34"/>
  <c r="G32"/>
  <c r="G30"/>
  <c r="G28"/>
  <c r="G27"/>
  <c r="G26"/>
  <c r="G25"/>
  <c r="G24"/>
  <c r="G22"/>
  <c r="G21"/>
  <c r="G20"/>
  <c r="G19"/>
  <c r="G13"/>
  <c r="G10"/>
  <c r="G9"/>
  <c r="G8"/>
  <c r="G7"/>
  <c r="G6"/>
  <c r="G4"/>
  <c r="G67" s="1"/>
  <c r="D67" i="12" l="1"/>
  <c r="L228" i="3"/>
  <c r="I228"/>
  <c r="F41" i="28"/>
  <c r="K228" i="3"/>
  <c r="K227"/>
  <c r="J228"/>
  <c r="J227"/>
  <c r="F228"/>
  <c r="F227"/>
  <c r="E227"/>
  <c r="E228"/>
  <c r="D178"/>
  <c r="D180"/>
  <c r="D182"/>
  <c r="D218"/>
  <c r="D220"/>
  <c r="D222"/>
  <c r="D224"/>
  <c r="D226"/>
  <c r="D158"/>
  <c r="D160"/>
  <c r="D74"/>
  <c r="D76"/>
  <c r="D78"/>
  <c r="D46"/>
  <c r="D48"/>
  <c r="D50"/>
  <c r="D52"/>
  <c r="P78" i="23"/>
  <c r="O78"/>
  <c r="N78"/>
  <c r="M78"/>
  <c r="L78"/>
  <c r="K78"/>
  <c r="J78"/>
  <c r="I78"/>
  <c r="H78"/>
  <c r="P77"/>
  <c r="O77"/>
  <c r="N77"/>
  <c r="M77"/>
  <c r="L77"/>
  <c r="K77"/>
  <c r="J77"/>
  <c r="I77"/>
  <c r="E41" i="28" l="1"/>
  <c r="D41"/>
  <c r="C41"/>
  <c r="D198" i="3"/>
  <c r="D200"/>
  <c r="D202"/>
  <c r="D204"/>
  <c r="D66"/>
  <c r="D68"/>
  <c r="D190"/>
  <c r="D188"/>
  <c r="D192"/>
  <c r="D194"/>
  <c r="F43" i="1" l="1"/>
  <c r="D43"/>
  <c r="D24" i="3" l="1"/>
  <c r="D212"/>
  <c r="D214"/>
  <c r="D216"/>
  <c r="D30"/>
  <c r="D32"/>
  <c r="D34"/>
  <c r="D40"/>
  <c r="D42"/>
  <c r="D54"/>
  <c r="D56"/>
  <c r="D58"/>
  <c r="D60"/>
  <c r="D62"/>
  <c r="D64"/>
  <c r="D70"/>
  <c r="D72"/>
  <c r="D80"/>
  <c r="D82"/>
  <c r="D84"/>
  <c r="D86"/>
  <c r="D88"/>
  <c r="D90"/>
  <c r="D92"/>
  <c r="D94"/>
  <c r="D96"/>
  <c r="D98"/>
  <c r="D100"/>
  <c r="D104"/>
  <c r="D106"/>
  <c r="D108"/>
  <c r="D110"/>
  <c r="D112"/>
  <c r="D114"/>
  <c r="D116"/>
  <c r="D118"/>
  <c r="D120"/>
  <c r="D122"/>
  <c r="D124"/>
  <c r="D126"/>
  <c r="D128"/>
  <c r="D130"/>
  <c r="D132"/>
  <c r="D134"/>
  <c r="D136"/>
  <c r="D138"/>
  <c r="D140"/>
  <c r="D142"/>
  <c r="D144"/>
  <c r="D146"/>
  <c r="D148"/>
  <c r="D150"/>
  <c r="D152"/>
  <c r="D162"/>
  <c r="D164"/>
  <c r="D166"/>
  <c r="D168"/>
  <c r="D170"/>
  <c r="D172"/>
  <c r="D174"/>
  <c r="D176"/>
  <c r="D156"/>
  <c r="X23" i="1"/>
  <c r="W10"/>
  <c r="W36"/>
  <c r="C43"/>
  <c r="W27" l="1"/>
  <c r="W28"/>
  <c r="W29"/>
  <c r="W30"/>
  <c r="W31"/>
  <c r="W32"/>
  <c r="W33"/>
  <c r="W34"/>
  <c r="W35"/>
  <c r="W37"/>
  <c r="W38"/>
  <c r="W39"/>
  <c r="W40"/>
  <c r="W41"/>
  <c r="W42"/>
  <c r="X11"/>
  <c r="W11"/>
  <c r="Z43"/>
  <c r="Y43"/>
  <c r="O43"/>
  <c r="N43"/>
  <c r="X28"/>
  <c r="X29"/>
  <c r="X30"/>
  <c r="X31"/>
  <c r="X32"/>
  <c r="X33"/>
  <c r="W21"/>
  <c r="X21"/>
  <c r="W22"/>
  <c r="X22"/>
  <c r="W23"/>
  <c r="W24"/>
  <c r="X24"/>
  <c r="W25"/>
  <c r="X25"/>
  <c r="W26"/>
  <c r="X27"/>
  <c r="X34"/>
  <c r="W20"/>
  <c r="X20"/>
  <c r="X35"/>
  <c r="X36"/>
  <c r="X37"/>
  <c r="X38"/>
  <c r="X39"/>
  <c r="X40"/>
  <c r="X41"/>
  <c r="X42"/>
  <c r="D25" i="2"/>
  <c r="E25"/>
  <c r="F25"/>
  <c r="G25"/>
  <c r="C25"/>
  <c r="D210" i="3"/>
  <c r="D206"/>
  <c r="D196"/>
  <c r="D186"/>
  <c r="D184"/>
  <c r="D154"/>
  <c r="W12" i="1"/>
  <c r="W13"/>
  <c r="W14"/>
  <c r="W15"/>
  <c r="W16"/>
  <c r="W17"/>
  <c r="W18"/>
  <c r="W19"/>
  <c r="X12"/>
  <c r="X13"/>
  <c r="X14"/>
  <c r="X15"/>
  <c r="X16"/>
  <c r="X17"/>
  <c r="X18"/>
  <c r="X10"/>
  <c r="D228" i="3" l="1"/>
  <c r="Q43" i="1"/>
  <c r="E43"/>
  <c r="K43"/>
  <c r="G43"/>
  <c r="S43"/>
  <c r="U43"/>
  <c r="J43"/>
  <c r="L43"/>
  <c r="P43"/>
  <c r="R43"/>
  <c r="T43"/>
  <c r="M43"/>
  <c r="V43"/>
  <c r="I43"/>
  <c r="W43" l="1"/>
  <c r="X43"/>
</calcChain>
</file>

<file path=xl/sharedStrings.xml><?xml version="1.0" encoding="utf-8"?>
<sst xmlns="http://schemas.openxmlformats.org/spreadsheetml/2006/main" count="1338" uniqueCount="624">
  <si>
    <t>RDLP</t>
  </si>
  <si>
    <t>Ogółem</t>
  </si>
  <si>
    <t>Plan ochrony rezerwatu</t>
  </si>
  <si>
    <t>(szt)</t>
  </si>
  <si>
    <t>(ha)</t>
  </si>
  <si>
    <t>Białystok</t>
  </si>
  <si>
    <t>Gdańsk</t>
  </si>
  <si>
    <t>Katowice</t>
  </si>
  <si>
    <t>Kraków</t>
  </si>
  <si>
    <t>Krosno</t>
  </si>
  <si>
    <t>Lublin</t>
  </si>
  <si>
    <t>Łódź</t>
  </si>
  <si>
    <t>Olsztyn</t>
  </si>
  <si>
    <t>Piła</t>
  </si>
  <si>
    <t>Poznań</t>
  </si>
  <si>
    <t xml:space="preserve">Radom </t>
  </si>
  <si>
    <t>Szczecin</t>
  </si>
  <si>
    <t>Toruń</t>
  </si>
  <si>
    <t>Warszawa</t>
  </si>
  <si>
    <t>Wrocław</t>
  </si>
  <si>
    <t>Zielona Góra</t>
  </si>
  <si>
    <t>RAZEM</t>
  </si>
  <si>
    <t>Lp.</t>
  </si>
  <si>
    <t>1.</t>
  </si>
  <si>
    <t>2.</t>
  </si>
  <si>
    <t>3.</t>
  </si>
  <si>
    <t>4.</t>
  </si>
  <si>
    <t>5.</t>
  </si>
  <si>
    <t>6.</t>
  </si>
  <si>
    <t>7.</t>
  </si>
  <si>
    <t>8.</t>
  </si>
  <si>
    <t>9.</t>
  </si>
  <si>
    <t>10.</t>
  </si>
  <si>
    <t>11.</t>
  </si>
  <si>
    <t>12.</t>
  </si>
  <si>
    <t>13.</t>
  </si>
  <si>
    <t>14.</t>
  </si>
  <si>
    <t>15.</t>
  </si>
  <si>
    <t>16.</t>
  </si>
  <si>
    <t>17.</t>
  </si>
  <si>
    <t>Rezerwaty</t>
  </si>
  <si>
    <t>Szczecinek</t>
  </si>
  <si>
    <t>Grupy</t>
  </si>
  <si>
    <t>drzew</t>
  </si>
  <si>
    <t>Tab. 1. FORMY OCHRONY PRZYRODY W LASACH PAŃSTWOWYCH: REZERWATY</t>
  </si>
  <si>
    <t>Leśne</t>
  </si>
  <si>
    <t>Florystyczne</t>
  </si>
  <si>
    <t>Stepowe</t>
  </si>
  <si>
    <t>Torfowiskowe</t>
  </si>
  <si>
    <t>Wodne</t>
  </si>
  <si>
    <t>Krajobrazowe</t>
  </si>
  <si>
    <t>Faunistyczne</t>
  </si>
  <si>
    <t>ogółem</t>
  </si>
  <si>
    <t>wg kat. gruntów</t>
  </si>
  <si>
    <t>Leśna</t>
  </si>
  <si>
    <t>Nieleśna</t>
  </si>
  <si>
    <t xml:space="preserve">Tab. 2. FORMY OCHRONY PRZYRODY W LASACH </t>
  </si>
  <si>
    <t xml:space="preserve">             PAŃSTWOWYCH: PLANY OCHRONY REZERWATÓW</t>
  </si>
  <si>
    <t>Razem</t>
  </si>
  <si>
    <t>szt</t>
  </si>
  <si>
    <t>ha</t>
  </si>
  <si>
    <t>pow. leśna</t>
  </si>
  <si>
    <t>pow. nieleśna</t>
  </si>
  <si>
    <t>leśna</t>
  </si>
  <si>
    <t>nieleśna</t>
  </si>
  <si>
    <t>drzewa</t>
  </si>
  <si>
    <t>Pojed.</t>
  </si>
  <si>
    <t>Aleje</t>
  </si>
  <si>
    <t>Głazy</t>
  </si>
  <si>
    <t>Skałki,groty</t>
  </si>
  <si>
    <t xml:space="preserve">jaskinie  </t>
  </si>
  <si>
    <t>narzut.</t>
  </si>
  <si>
    <t>Pomniki przyrody</t>
  </si>
  <si>
    <t xml:space="preserve">Użytki ekologiczne </t>
  </si>
  <si>
    <t>Zespoły przyrodniczo-</t>
  </si>
  <si>
    <t>krajobrazowe</t>
  </si>
  <si>
    <t>Ochrona "strefowa"</t>
  </si>
  <si>
    <t>ścisła</t>
  </si>
  <si>
    <t>w tym powierzchnia:</t>
  </si>
  <si>
    <t>Tab. 4. FORMY OCHRONY PRZYRODY W LASACH PAŃSTWOWYCH: POMNIKI PRZYRODY, STANOWISKA DOKUMENTACYJNE,</t>
  </si>
  <si>
    <t xml:space="preserve">             UŻYTKI EKOLOGICZNE, ZESPOŁY PRZYRODNICZO-KRAJOBRAZOWE ORAZ OCHRONA GATUNKOWA ("STREFOWA")</t>
  </si>
  <si>
    <t xml:space="preserve">             PARKI KRAJOBRAZOWE, OBSZARY CHRONIONEGO KRAJOBRAZU</t>
  </si>
  <si>
    <t xml:space="preserve">Tab. 3. FORMY OCHRONY PRZYRODY W LASACH PAŃSTWOWYCH: </t>
  </si>
  <si>
    <t>Nazwa</t>
  </si>
  <si>
    <t>Województwo</t>
  </si>
  <si>
    <t>Kod obszaru</t>
  </si>
  <si>
    <t>Lp</t>
  </si>
  <si>
    <t>Razem RDLP</t>
  </si>
  <si>
    <t>X</t>
  </si>
  <si>
    <t>Nazwa gatunku</t>
  </si>
  <si>
    <t>Liczba</t>
  </si>
  <si>
    <t>par (lp. 1 – 14)</t>
  </si>
  <si>
    <t>okresowa</t>
  </si>
  <si>
    <t>orzeł przedni</t>
  </si>
  <si>
    <t>orlik grubodzioby</t>
  </si>
  <si>
    <t>orlik krzykliwy</t>
  </si>
  <si>
    <t>gadożer</t>
  </si>
  <si>
    <t>bielik</t>
  </si>
  <si>
    <t>orzełek</t>
  </si>
  <si>
    <t>kania czarna</t>
  </si>
  <si>
    <t>kania ruda</t>
  </si>
  <si>
    <t>rybołów</t>
  </si>
  <si>
    <t>raróg</t>
  </si>
  <si>
    <t>sokół wędrowny</t>
  </si>
  <si>
    <t>puchacz</t>
  </si>
  <si>
    <t>bocian czarny</t>
  </si>
  <si>
    <t>głuszec</t>
  </si>
  <si>
    <t>cietrzew</t>
  </si>
  <si>
    <t>wąż Eskulapa</t>
  </si>
  <si>
    <t>18.</t>
  </si>
  <si>
    <t>gniewosz plamisty</t>
  </si>
  <si>
    <t>19.</t>
  </si>
  <si>
    <t>żółw błotny</t>
  </si>
  <si>
    <t xml:space="preserve">kraska </t>
  </si>
  <si>
    <t>Ogrody botaniczne</t>
  </si>
  <si>
    <t>Arboretum (Ogród dendrologiczny)</t>
  </si>
  <si>
    <t>Ośrodek rehabilitacji zwierząt</t>
  </si>
  <si>
    <t>Nadleśnictwo</t>
  </si>
  <si>
    <r>
      <t>Powierzchnia na terenie LP (ha)</t>
    </r>
    <r>
      <rPr>
        <b/>
        <vertAlign val="superscript"/>
        <sz val="8"/>
        <rFont val="Arial"/>
        <family val="2"/>
        <charset val="238"/>
      </rPr>
      <t>1*</t>
    </r>
  </si>
  <si>
    <t>1*</t>
  </si>
  <si>
    <t>2*</t>
  </si>
  <si>
    <t>ilość stref</t>
  </si>
  <si>
    <t>w tym zasiedlone</t>
  </si>
  <si>
    <t>/ha</t>
  </si>
  <si>
    <t xml:space="preserve">Ochrona strefowa </t>
  </si>
  <si>
    <t>Zadania ochronne</t>
  </si>
  <si>
    <t>x</t>
  </si>
  <si>
    <t>wilk</t>
  </si>
  <si>
    <t>iglica mała</t>
  </si>
  <si>
    <t>granicznik płucnik</t>
  </si>
  <si>
    <t>Powierzchnia obszarów N2000 na terenie LP - orientacyjna, obliczona z mapy numerycznej</t>
  </si>
  <si>
    <t>Rezerwaty wg rodzaju</t>
  </si>
  <si>
    <t xml:space="preserve">* nadleśnictwo i odpowiednio nazwa gatunku, dla którego istnieje powołana strefa </t>
  </si>
  <si>
    <t>pow.</t>
  </si>
  <si>
    <t>leśnictwo</t>
  </si>
  <si>
    <t>nazwa własna</t>
  </si>
  <si>
    <t>Uwagi</t>
  </si>
  <si>
    <t>liczba gniazd w strefie</t>
  </si>
  <si>
    <t>Inne**</t>
  </si>
  <si>
    <t>sóweczka</t>
  </si>
  <si>
    <t>włochatka</t>
  </si>
  <si>
    <t>Stanowiska</t>
  </si>
  <si>
    <t xml:space="preserve">dokumentacyjne </t>
  </si>
  <si>
    <t>i inne*</t>
  </si>
  <si>
    <t xml:space="preserve">*i inne - podać co jest chronione </t>
  </si>
  <si>
    <t>w tym: pomniki</t>
  </si>
  <si>
    <t>"powierzch." **</t>
  </si>
  <si>
    <t xml:space="preserve">             </t>
  </si>
  <si>
    <t>Nazwa parku krajobrazowego</t>
  </si>
  <si>
    <t>Nazwa obszaru chronionego krajobrazu</t>
  </si>
  <si>
    <t>Pow. zredukowana*</t>
  </si>
  <si>
    <t>Brak  dokumentów</t>
  </si>
  <si>
    <t xml:space="preserve">(szt) </t>
  </si>
  <si>
    <t>Przyrody nieożywionej</t>
  </si>
  <si>
    <t xml:space="preserve">Łączna pow. rezerwatów </t>
  </si>
  <si>
    <t>Powierzchnia rezerwatu poza gruntami PGL LP</t>
  </si>
  <si>
    <t xml:space="preserve"> </t>
  </si>
  <si>
    <t>Parki krajobrazowe</t>
  </si>
  <si>
    <t>Obszary chronionego krajobrazu</t>
  </si>
  <si>
    <t>Nadleśnictwo*</t>
  </si>
  <si>
    <t>Powierzchnia</t>
  </si>
  <si>
    <t>Tab. 7.  DYREKTYWA SIEDLISKOWA - OBSZARY NATURA 2000 MAJĄCE ZNACZENIE DLA WSPÓLNOTY</t>
  </si>
  <si>
    <t>Tab. 6. NATURA 2000 DYREKTYWA PTASIA</t>
  </si>
  <si>
    <t>Tab. 8. OGRODY BOTANICZNE, ARBORETA (OGRODY DENDROLOGICZNE), OŚRODKI REHABILITACJI ZWIERZĄT                    I INNE</t>
  </si>
  <si>
    <t>Tab. 5. OCHRONA STREFOWA</t>
  </si>
  <si>
    <t>(szt.)</t>
  </si>
  <si>
    <t>ryś</t>
  </si>
  <si>
    <t>niedźwiedź</t>
  </si>
  <si>
    <r>
      <t xml:space="preserve">Proponowana kolejność </t>
    </r>
    <r>
      <rPr>
        <b/>
        <sz val="10"/>
        <rFont val="Arial"/>
        <family val="2"/>
        <charset val="238"/>
      </rPr>
      <t>gatunkami</t>
    </r>
    <r>
      <rPr>
        <sz val="10"/>
        <rFont val="Arial"/>
        <family val="2"/>
        <charset val="238"/>
      </rPr>
      <t xml:space="preserve"> dla poszczególnych nadleśnictw</t>
    </r>
  </si>
  <si>
    <t>Słonoroślowe</t>
  </si>
  <si>
    <t>Powierzchnia zgodnie z rozporządzeniem tworzącym rezerwat</t>
  </si>
  <si>
    <t>W przypadku rezerwatów położonych na terenie więcej niż jednego nadleśnictwa liczbę podać dla nadleśnictwa gdzie ma największą powierzchnię a przypadek ten opisać poniżej tabeli - wymieniając nazwę rezerwatu, nadleśnictwa gdzie jest położony oraz całkowitą powierzchnię.</t>
  </si>
  <si>
    <t>Stan zawansowania prac nad PZO - w trakcie sporządzania</t>
  </si>
  <si>
    <t>*pow. zredukowana bez rezerwatów,obszarów Natura 2000, użytków ekologicznych, stanowisk dokument., zespołów przyrodniczo-krajobrazowych</t>
  </si>
  <si>
    <r>
      <t xml:space="preserve">** w </t>
    </r>
    <r>
      <rPr>
        <b/>
        <sz val="10"/>
        <rFont val="Arial CE"/>
        <charset val="238"/>
      </rPr>
      <t>objaśnieniach</t>
    </r>
    <r>
      <rPr>
        <sz val="10"/>
        <rFont val="Arial CE"/>
        <charset val="238"/>
      </rPr>
      <t xml:space="preserve"> podać co jest chronione jako pomnik powierzchniowy </t>
    </r>
  </si>
  <si>
    <t>brodaczka*</t>
  </si>
  <si>
    <t xml:space="preserve">      </t>
  </si>
  <si>
    <t>20.</t>
  </si>
  <si>
    <t>21.</t>
  </si>
  <si>
    <t>22.</t>
  </si>
  <si>
    <t>23.</t>
  </si>
  <si>
    <t>24.</t>
  </si>
  <si>
    <t>25.</t>
  </si>
  <si>
    <t>26.</t>
  </si>
  <si>
    <t>27.</t>
  </si>
  <si>
    <t>28.</t>
  </si>
  <si>
    <t>29.</t>
  </si>
  <si>
    <t>30.</t>
  </si>
  <si>
    <t>31.</t>
  </si>
  <si>
    <t>32.</t>
  </si>
  <si>
    <t>33.</t>
  </si>
  <si>
    <t>Bartoszyce</t>
  </si>
  <si>
    <t>Ciechanów</t>
  </si>
  <si>
    <t>Dobrocin</t>
  </si>
  <si>
    <t xml:space="preserve">Dwukoły </t>
  </si>
  <si>
    <t>Górowo Ił.</t>
  </si>
  <si>
    <t>Iława</t>
  </si>
  <si>
    <t>Jagiełek</t>
  </si>
  <si>
    <t>Jedwabno</t>
  </si>
  <si>
    <t>Korpele</t>
  </si>
  <si>
    <t>Kudypy</t>
  </si>
  <si>
    <t>Lidzbark</t>
  </si>
  <si>
    <t>Miłomłyn</t>
  </si>
  <si>
    <t>Młynary</t>
  </si>
  <si>
    <t>Mrągowo</t>
  </si>
  <si>
    <t>Myszyniec</t>
  </si>
  <si>
    <t>Nidzica</t>
  </si>
  <si>
    <t>Nowe Ramuki</t>
  </si>
  <si>
    <t>Orneta</t>
  </si>
  <si>
    <t>Ostrołęka</t>
  </si>
  <si>
    <t>Parciaki</t>
  </si>
  <si>
    <t>Przasnysz</t>
  </si>
  <si>
    <t>Spychowo</t>
  </si>
  <si>
    <t>Srokowo</t>
  </si>
  <si>
    <t>Stare Jabłonki</t>
  </si>
  <si>
    <t>Strzałowo</t>
  </si>
  <si>
    <t>Susz</t>
  </si>
  <si>
    <t>Szczytno</t>
  </si>
  <si>
    <t>Wichrowo</t>
  </si>
  <si>
    <t>Wielbark</t>
  </si>
  <si>
    <t>Wipsowo</t>
  </si>
  <si>
    <t>Zaporowo</t>
  </si>
  <si>
    <t>Dwukoły</t>
  </si>
  <si>
    <t>Olsztynek</t>
  </si>
  <si>
    <t>St. Jabłonki</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</si>
  <si>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</si>
  <si>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</si>
  <si>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</si>
  <si>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</si>
  <si>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</si>
  <si>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</si>
  <si>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</si>
  <si>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</si>
  <si>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</si>
  <si>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</si>
  <si>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</si>
  <si>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</si>
  <si>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</si>
  <si>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</si>
  <si>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</si>
  <si>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</si>
  <si>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</si>
  <si>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</si>
  <si>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</si>
  <si>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</si>
  <si>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</si>
  <si>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</si>
  <si>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</si>
  <si>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</si>
  <si>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</si>
  <si>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</si>
  <si>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</si>
  <si>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</si>
  <si>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</si>
  <si>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</si>
  <si>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</si>
  <si>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</si>
  <si>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</si>
  <si>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</si>
  <si>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</si>
  <si>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</si>
  <si>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</si>
  <si>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</si>
  <si>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</si>
  <si>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</si>
  <si>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</si>
  <si>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</si>
  <si>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</si>
  <si>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</si>
  <si>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</si>
  <si>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</si>
  <si>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</si>
  <si>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</si>
  <si>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</si>
  <si>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</si>
  <si>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</si>
  <si>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</si>
  <si>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</si>
  <si>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</si>
  <si>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</si>
  <si>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</si>
  <si>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</si>
  <si>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</si>
  <si>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</si>
  <si>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</si>
  <si>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</si>
  <si>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jałowce</t>
  </si>
  <si>
    <t xml:space="preserve">RDLP OLSZTYN </t>
  </si>
  <si>
    <t>Kolekcje drzew (ogród dendrologiczny bez statusu prawnego)* jeżeli ma status formy ochrony przyrody proszę o wyjaśnienie w komentarzu</t>
  </si>
  <si>
    <t>Folwark w Wysokiej</t>
  </si>
  <si>
    <t>Grodzisko Kwietniewo</t>
  </si>
  <si>
    <t>Grodzisko w Rejsytach</t>
  </si>
  <si>
    <t>Grodzisko w Kruszewni</t>
  </si>
  <si>
    <t>Gródek strażniczy "Góra" w Wenecji</t>
  </si>
  <si>
    <t>Gródek strażniczy "Zamek" w Wenecji</t>
  </si>
  <si>
    <t>Kurhany we wsi Stolno</t>
  </si>
  <si>
    <t>Grodzisko "Poganek" w Łaniochu</t>
  </si>
  <si>
    <t>Grodzisko Gulb</t>
  </si>
  <si>
    <t>Grodzisko Radomno</t>
  </si>
  <si>
    <t>Grodzisko w Urowie</t>
  </si>
  <si>
    <t>Park popałacowy w Gardynach</t>
  </si>
  <si>
    <t>Założenie parkowo-pałacowe</t>
  </si>
  <si>
    <t>Wał obronny z XI-XII wieku</t>
  </si>
  <si>
    <t>Cmentarz  z I wojny światowej Zimna Woda</t>
  </si>
  <si>
    <t>Cmentarzysko kurhanowe</t>
  </si>
  <si>
    <t>Nowe</t>
  </si>
  <si>
    <t>Ramuki</t>
  </si>
  <si>
    <t>Cmentarz ewangelicki</t>
  </si>
  <si>
    <t>Dąbrówka</t>
  </si>
  <si>
    <t>Napromek</t>
  </si>
  <si>
    <t>Pruskie grodzisko średniowieczne</t>
  </si>
  <si>
    <t>Grodzisko wczesnośredniowieczne</t>
  </si>
  <si>
    <t>Grodzisko stożkowe</t>
  </si>
  <si>
    <t>Zestawiła : A. Bartoszewicz</t>
  </si>
  <si>
    <t>pióropusznik</t>
  </si>
  <si>
    <t>strusi</t>
  </si>
  <si>
    <t>Arboretum im. PTL</t>
  </si>
  <si>
    <t>d-stan Md</t>
  </si>
  <si>
    <t>PK Pojezierza</t>
  </si>
  <si>
    <t>Iławskiego</t>
  </si>
  <si>
    <t>Welski PK</t>
  </si>
  <si>
    <t>Górznieńsko-</t>
  </si>
  <si>
    <t>Lidzbarski PK</t>
  </si>
  <si>
    <t>PK Wzgórz</t>
  </si>
  <si>
    <t>Dylewskich</t>
  </si>
  <si>
    <t>Mazurski PK</t>
  </si>
  <si>
    <t>OLSZTYN</t>
  </si>
  <si>
    <t xml:space="preserve">RDLP OLSZTYN     </t>
  </si>
  <si>
    <t>Powyższe zmainy powierzchniowe w stosunku do roku ubiegłego, wynikają z najnowszych danych zawartych w warstwach shp mapy numerycznej, otrzymanych z RDOŚ</t>
  </si>
  <si>
    <t>Dolina Dolnej Łyny</t>
  </si>
  <si>
    <t>Dolina Rzeki Guber</t>
  </si>
  <si>
    <t>Doliny Symsarny</t>
  </si>
  <si>
    <t>rosiczka</t>
  </si>
  <si>
    <t>modrzew</t>
  </si>
  <si>
    <t>Krośnicko-Kosmowski</t>
  </si>
  <si>
    <t>Nadwkrzański</t>
  </si>
  <si>
    <t>Doliny Pasłęki</t>
  </si>
  <si>
    <t>Kanału Elbląskiego</t>
  </si>
  <si>
    <t>Lasów Taborskich</t>
  </si>
  <si>
    <t>Narieński</t>
  </si>
  <si>
    <t>Rzeki Dzierzgoń</t>
  </si>
  <si>
    <t>Rzeki Wałszy</t>
  </si>
  <si>
    <t>Wzniesień Górowskich</t>
  </si>
  <si>
    <t>Doliny Elmy</t>
  </si>
  <si>
    <t>Doliny Dolnej Drwęcy</t>
  </si>
  <si>
    <t>Pojezierza Iławskiego</t>
  </si>
  <si>
    <t>Doliny Rzeki Wel</t>
  </si>
  <si>
    <t>Doliny Górnej Drwęcy</t>
  </si>
  <si>
    <t>Puszczy Napiwodzko-</t>
  </si>
  <si>
    <t>Ramuckiej</t>
  </si>
  <si>
    <t xml:space="preserve">Doliny Środkowej </t>
  </si>
  <si>
    <t>Łyny</t>
  </si>
  <si>
    <t>Hartowiecki OCHK</t>
  </si>
  <si>
    <t>Dąbrówieński OCHK</t>
  </si>
  <si>
    <t>OCHK Grzybiny</t>
  </si>
  <si>
    <t xml:space="preserve">Otuliny Welskiego </t>
  </si>
  <si>
    <t>Doliny Górnej</t>
  </si>
  <si>
    <t>Wkry</t>
  </si>
  <si>
    <t>PK Dębień</t>
  </si>
  <si>
    <t>Naguszewski OCHK</t>
  </si>
  <si>
    <t>Buchnowski OCHK</t>
  </si>
  <si>
    <t>Wsch.</t>
  </si>
  <si>
    <t>Rzeki Baudy</t>
  </si>
  <si>
    <t>Rzeki Wąskiej</t>
  </si>
  <si>
    <t>Słobicki OCHK</t>
  </si>
  <si>
    <t>Jezior Legińsko-</t>
  </si>
  <si>
    <t>Mrągowskich</t>
  </si>
  <si>
    <t>Otuliny Mazurskiego</t>
  </si>
  <si>
    <t>Parku Kraj. Zachód</t>
  </si>
  <si>
    <t>Doliny Rzeki</t>
  </si>
  <si>
    <t>Orzyc</t>
  </si>
  <si>
    <t>Jeziora Mielno</t>
  </si>
  <si>
    <t xml:space="preserve">Nidzica </t>
  </si>
  <si>
    <t>Doliny Rzeki Nidy i</t>
  </si>
  <si>
    <t>Szkotówki</t>
  </si>
  <si>
    <t xml:space="preserve">Pojezierza </t>
  </si>
  <si>
    <t>Olsztyńskiego</t>
  </si>
  <si>
    <t>Wzgórz Dylewskich</t>
  </si>
  <si>
    <t>Rzeki Banówki</t>
  </si>
  <si>
    <t>Równiny Orneckiej</t>
  </si>
  <si>
    <t>Zieluńsko-Rzęgnowski</t>
  </si>
  <si>
    <t>Spychowski OCHK</t>
  </si>
  <si>
    <t>Rzeki Liwy</t>
  </si>
  <si>
    <t>Jeziora Goryńskiego</t>
  </si>
  <si>
    <t>Jeziora Oświn</t>
  </si>
  <si>
    <t>i okolice</t>
  </si>
  <si>
    <t>Bagna Mażańskie</t>
  </si>
  <si>
    <t>95.</t>
  </si>
  <si>
    <t>96.</t>
  </si>
  <si>
    <t>Krainy Wielkich</t>
  </si>
  <si>
    <t>Jezior Mazurskich</t>
  </si>
  <si>
    <t>Parku Kraj. Słup</t>
  </si>
  <si>
    <t xml:space="preserve">Wybrzeża </t>
  </si>
  <si>
    <t>Staropruskiego</t>
  </si>
  <si>
    <t>mini ogródek dendrologiczny</t>
  </si>
  <si>
    <t xml:space="preserve"> So i So-Db</t>
  </si>
  <si>
    <t>2 d-stany</t>
  </si>
  <si>
    <t>Razem ha</t>
  </si>
  <si>
    <t>6623,01</t>
  </si>
  <si>
    <t>3733,44</t>
  </si>
  <si>
    <t>97.</t>
  </si>
  <si>
    <t>Cis</t>
  </si>
  <si>
    <t xml:space="preserve">długość 5 km, szerokość 5 m                     </t>
  </si>
  <si>
    <t>Pow. Ogółem</t>
  </si>
  <si>
    <t>OCHK w ha</t>
  </si>
  <si>
    <t>* d-stan Jd oraz d-stan Db z 52 szt. dęba szypułkowego</t>
  </si>
  <si>
    <t>PLB140014</t>
  </si>
  <si>
    <t>Dolina Dolnej Narwi</t>
  </si>
  <si>
    <t>Mazowieckie</t>
  </si>
  <si>
    <t>PLB140005</t>
  </si>
  <si>
    <t>Dolina Omulwi i Płodownicy</t>
  </si>
  <si>
    <t>Warmińsko-mazurskie</t>
  </si>
  <si>
    <t>PLB280002</t>
  </si>
  <si>
    <t>Dolina Pasłęki</t>
  </si>
  <si>
    <t>PLB140008</t>
  </si>
  <si>
    <t>Dolina Wkry i Mławki</t>
  </si>
  <si>
    <t>PLB280012</t>
  </si>
  <si>
    <t>Jezioro Dobskie</t>
  </si>
  <si>
    <t>PLB280004</t>
  </si>
  <si>
    <t>Jezioro Oświn i okolice</t>
  </si>
  <si>
    <t>PLB280005</t>
  </si>
  <si>
    <t>Lasy Iławskie</t>
  </si>
  <si>
    <t>PLB280015</t>
  </si>
  <si>
    <t>Ostoja Warmińska</t>
  </si>
  <si>
    <t>PLB280008</t>
  </si>
  <si>
    <t>Puszcza  Piska</t>
  </si>
  <si>
    <t>PLB140007</t>
  </si>
  <si>
    <t>Puszcza Biała</t>
  </si>
  <si>
    <t>PLB280007</t>
  </si>
  <si>
    <t>Puszcza Napiwodzko-Ramucka</t>
  </si>
  <si>
    <t>PLB280010</t>
  </si>
  <si>
    <t>Zalew Wiślany</t>
  </si>
  <si>
    <t>PLH280051</t>
  </si>
  <si>
    <t>Aleje Pojezierza Iławskiego</t>
  </si>
  <si>
    <t>Warmińsko-Mazurskie</t>
  </si>
  <si>
    <t>PLH280052</t>
  </si>
  <si>
    <t>PLH140002</t>
  </si>
  <si>
    <t>Baranie Góry</t>
  </si>
  <si>
    <t>PLH280009</t>
  </si>
  <si>
    <t>Bieńkowo</t>
  </si>
  <si>
    <t>PLH140046</t>
  </si>
  <si>
    <t>Bory Bagienne i Torfowisko Karaska</t>
  </si>
  <si>
    <t>PLH140047</t>
  </si>
  <si>
    <t>Bory Chrobotkowe Karaska</t>
  </si>
  <si>
    <t>PLH280010</t>
  </si>
  <si>
    <t>Budwity</t>
  </si>
  <si>
    <t>PLH280001</t>
  </si>
  <si>
    <t>Dolina Drwęcy</t>
  </si>
  <si>
    <t>PLH280002</t>
  </si>
  <si>
    <t>PLH280011</t>
  </si>
  <si>
    <t>Gązwa</t>
  </si>
  <si>
    <t>Gierłoż</t>
  </si>
  <si>
    <t>PLH280057</t>
  </si>
  <si>
    <t>Góra Dębowa k/Mławy</t>
  </si>
  <si>
    <t>PLH280030</t>
  </si>
  <si>
    <t>Jezioro Długie</t>
  </si>
  <si>
    <t>PLH280003</t>
  </si>
  <si>
    <t>Jezioro Karaś</t>
  </si>
  <si>
    <t>PLH280038</t>
  </si>
  <si>
    <t>Jezioro Wukśniki</t>
  </si>
  <si>
    <t>PLH280039</t>
  </si>
  <si>
    <t>Jonkowo-Warkały</t>
  </si>
  <si>
    <t>PLH280040</t>
  </si>
  <si>
    <t>Kaszuny</t>
  </si>
  <si>
    <t>PLH280031</t>
  </si>
  <si>
    <t>Mazurska Ostoja Żółwia Baranowo</t>
  </si>
  <si>
    <t>Murawy koło Pasłęka</t>
  </si>
  <si>
    <t>PLH140049</t>
  </si>
  <si>
    <t xml:space="preserve">Myszynieckie Bory Sasankowe </t>
  </si>
  <si>
    <t>PLH280050</t>
  </si>
  <si>
    <t>Niedźwiedzie Wielkie</t>
  </si>
  <si>
    <t>PLH140010</t>
  </si>
  <si>
    <t>Olszyny Rumockie</t>
  </si>
  <si>
    <t>PLH280043</t>
  </si>
  <si>
    <t>Ostoja Dylewskie Wzgórza</t>
  </si>
  <si>
    <t>PLH280053</t>
  </si>
  <si>
    <t>Ostoja Iławska</t>
  </si>
  <si>
    <t>PLH280012</t>
  </si>
  <si>
    <t>Ostoja Lidzbarska</t>
  </si>
  <si>
    <t>PLH280044</t>
  </si>
  <si>
    <t>Ostoja nad Oświnem</t>
  </si>
  <si>
    <t>Ostoja Napiwodzko-Ramucka</t>
  </si>
  <si>
    <t>Ostoja Piska</t>
  </si>
  <si>
    <t>PLH280048</t>
  </si>
  <si>
    <t>PLH280035</t>
  </si>
  <si>
    <t>Ostoja Radomno</t>
  </si>
  <si>
    <t>PLH280014</t>
  </si>
  <si>
    <t>Ostoja Welska</t>
  </si>
  <si>
    <t>PLH280015</t>
  </si>
  <si>
    <t>Przełomowa Dolina Rzeki Wel</t>
  </si>
  <si>
    <t>PLH280006</t>
  </si>
  <si>
    <t>Rzeka Pasłęka</t>
  </si>
  <si>
    <t>PLH280046</t>
  </si>
  <si>
    <t>Swajnie</t>
  </si>
  <si>
    <t>PLH280047</t>
  </si>
  <si>
    <t>Torfowiska źródliskowe koło Łabędnika</t>
  </si>
  <si>
    <t>PLH280032</t>
  </si>
  <si>
    <t>Uroczysko Markowo</t>
  </si>
  <si>
    <t>PLH280033</t>
  </si>
  <si>
    <t>Warmińskie Buczyny</t>
  </si>
  <si>
    <t>PLH140052</t>
  </si>
  <si>
    <t>Zachodniokurpiowskie bory sasankowe</t>
  </si>
  <si>
    <t>PLH280007</t>
  </si>
  <si>
    <t>Zalew Wiślany i Mierzeja Wiślana</t>
  </si>
  <si>
    <t>po konsultacjach projektu zarządzenia RDOŚ</t>
  </si>
  <si>
    <t>w trakcie sporządzania PZO</t>
  </si>
  <si>
    <t>w trakcie opracowania PZO</t>
  </si>
  <si>
    <t>wg stanu na 31.12.2014 r.</t>
  </si>
  <si>
    <t>Załącznik Nr 1- pismo ZP.7212.1.2015</t>
  </si>
  <si>
    <t xml:space="preserve">Załącznik Nr 1- pismo ZP.7212.1.2015   </t>
  </si>
  <si>
    <t>W tabeli należy uwzględnić jako ilość sztuk tylko w nadleśnictwie z największa powierzchnią w pozostałych podać powierzchnię oraz podać liczbę sztuk 0</t>
  </si>
  <si>
    <t>Plan ochrony</t>
  </si>
  <si>
    <t>Brak</t>
  </si>
  <si>
    <t>dokumentów</t>
  </si>
  <si>
    <t>N. Ramuki</t>
  </si>
  <si>
    <t>rezerwatu</t>
  </si>
  <si>
    <t>szt.</t>
  </si>
  <si>
    <t>98.</t>
  </si>
  <si>
    <t>Lidzbarka</t>
  </si>
  <si>
    <t>99.</t>
  </si>
  <si>
    <t>100.</t>
  </si>
  <si>
    <t>101.</t>
  </si>
  <si>
    <t>Kaplica grobowa w Gładyszach</t>
  </si>
  <si>
    <t>Ogród dydaktyczny im. TPL</t>
  </si>
  <si>
    <t xml:space="preserve">Zabytkowy park dworski Czarzaste Wielkie                 </t>
  </si>
  <si>
    <t xml:space="preserve">OCHK Otuliny </t>
  </si>
  <si>
    <t>Mazurskiego PK Kierwik</t>
  </si>
  <si>
    <t>102.</t>
  </si>
  <si>
    <t>17271,51</t>
  </si>
  <si>
    <t>10398,77</t>
  </si>
  <si>
    <t>13699,69</t>
  </si>
  <si>
    <t>Zarządzenie RDOŚ w Warszawie oraz RDOŚ w Białymstoku z  23 kwietnia 2014 r.</t>
  </si>
  <si>
    <t>Zarządzenie RDOŚ w Warszawie i Olsztynie z 31.03.2014r.</t>
  </si>
  <si>
    <t>Zarządzenie RDOŚ w Olsztynie z 2.12.2014r.</t>
  </si>
  <si>
    <t>Zarządzenie RDOŚ w Olsztynie z 29.12.2014r.</t>
  </si>
  <si>
    <t>Zarządzenie  RDOŚ w Olsztynie z 22.01.2015 r.</t>
  </si>
  <si>
    <t>Zarządzenie RDOŚ w Olsztynie z 30.09.2014r.</t>
  </si>
  <si>
    <t>Zarządzenie  RDOŚ w Warszawie z  31.03.2014 r.</t>
  </si>
  <si>
    <t>Zarządzenie  RDOŚ w Olsztynie z 2.12.2014r.</t>
  </si>
  <si>
    <t>po konsultacjach projektu Planu Ochrony Rezerwatu uwzględniającego PZO</t>
  </si>
  <si>
    <t>Zarządzenie z 31 marca 2014</t>
  </si>
  <si>
    <t>Zarządzenie  RDOŚ w Olsztynie z 14.08.2014r.</t>
  </si>
  <si>
    <t>Zarządzenie  RDOŚ w Olsztynie z 5.11.2014r.</t>
  </si>
  <si>
    <t>Zarządzenie  RDOŚ w Olsztynie z 15.05.2014r.</t>
  </si>
  <si>
    <t>Zarządzenie nr 31 RDOŚ w Warszawie z 30.12.2013r.</t>
  </si>
  <si>
    <t>Zarządzenie nr 7 RDOŚ w Olsztynie z 19.02.2014r.</t>
  </si>
  <si>
    <t>Zarządzenie nr 2 RDOŚ w Warszawie z 30.01.2014r.</t>
  </si>
  <si>
    <t>Zarządzenie nr 8 RDOŚ w Olsztynie z 20.02.2014r.</t>
  </si>
  <si>
    <t>Zarządzenie RDOŚ w Olsztynie z 15.05.2014r.</t>
  </si>
  <si>
    <t>Zarządzenie nr 34 RDOŚ w  Warszawie z 30.12.2013r.</t>
  </si>
  <si>
    <t>Jezioro Drużno</t>
  </si>
  <si>
    <t>Międzyrzecze Skry i</t>
  </si>
  <si>
    <t>Okolice Rybna i</t>
  </si>
  <si>
    <t>103.</t>
  </si>
  <si>
    <t>104.</t>
  </si>
  <si>
    <t>105.</t>
  </si>
  <si>
    <t>106.</t>
  </si>
  <si>
    <t>107.</t>
  </si>
  <si>
    <t>108.</t>
  </si>
  <si>
    <t>109.</t>
  </si>
  <si>
    <t>OCHK Otuliny MPK</t>
  </si>
  <si>
    <t>Ruciane - Nida</t>
  </si>
  <si>
    <t>wg stanu na 31.12.2015 r.</t>
  </si>
  <si>
    <t xml:space="preserve">   wg stanu na 31.12.2015 r.</t>
  </si>
  <si>
    <t xml:space="preserve">Inne w SILP: ZAB-INNE: ogród zabytkowy, krajobraz kulturowy, budownictwo obronne, miejsca upamiętniające wydarzenia historyczne bądź działalność wybitnych osobistości lub instytucji," park, ogród i inne formy zaprojektowanej zieleni", DZ NAR pomnik historii, park kulturowy, geopark, peostanowisko tp  </t>
  </si>
  <si>
    <t>Cmentarz członków rodziny Dohna</t>
  </si>
  <si>
    <t>1. "Ostoja bobrów na rzece Pasłęce"</t>
  </si>
  <si>
    <t>N-ctwa : Dobrocin, Jagiełek, Kudypy, Młynary, Orneta, St. Jabłonki, Zaporowo pow. ogólna : 4116,18 ha.</t>
  </si>
  <si>
    <t>2. "Jezioro Kośno" - Nctwa : Jedwabno i Olsztyn, pow. łączna 672,55 ha.</t>
  </si>
  <si>
    <t>3. "Las Warmiński" - N-ctwa :  Nowe Ramuki i Olsztyn pow. łączna 1658,75 ha.</t>
  </si>
  <si>
    <t>Rezerwaty leżące na terenie kilku nadleśnictw :</t>
  </si>
  <si>
    <t>N-ctwo</t>
  </si>
  <si>
    <t>Kategoria pomnika</t>
  </si>
  <si>
    <t>Adres leśny</t>
  </si>
  <si>
    <t>grupa drzew</t>
  </si>
  <si>
    <t>07-07-2-06-144-a-00</t>
  </si>
  <si>
    <t xml:space="preserve"> 07-07-2-06-145-l-00</t>
  </si>
  <si>
    <t xml:space="preserve"> 07-07-2-09-54-f-00</t>
  </si>
  <si>
    <t xml:space="preserve"> 07-07-2-09-69-g-00</t>
  </si>
  <si>
    <t>aleja</t>
  </si>
  <si>
    <t xml:space="preserve"> 07-07-3-12-85-x-00</t>
  </si>
  <si>
    <t xml:space="preserve"> 07-07-3-12-97-f-00</t>
  </si>
  <si>
    <t>07-02-1-09-285a</t>
  </si>
  <si>
    <t>07-02-1-09-285c</t>
  </si>
  <si>
    <t>powierzchniowy</t>
  </si>
  <si>
    <t>135j,155c,155d,156a156c</t>
  </si>
  <si>
    <t>Milomłyn</t>
  </si>
  <si>
    <t>144g, 144f</t>
  </si>
  <si>
    <t>201b, 201c</t>
  </si>
  <si>
    <t>07-25-1-03-13-f-00</t>
  </si>
  <si>
    <t>07-25-1-03-14 -b, f</t>
  </si>
  <si>
    <t>07-25-1-03-13-h-00</t>
  </si>
  <si>
    <t>07-25-1-04-221-b-00</t>
  </si>
  <si>
    <t>07-25-1-05-282-b, g</t>
  </si>
  <si>
    <t>07-25-1-06-181-f-00</t>
  </si>
  <si>
    <t>07-25-1-07-357-c-00</t>
  </si>
  <si>
    <t>07-25-2-11-106A-d</t>
  </si>
  <si>
    <t>07-32-2-10-64-j</t>
  </si>
  <si>
    <t>07-32-2-10-85-d</t>
  </si>
  <si>
    <t>07-32-2-10-64-n</t>
  </si>
  <si>
    <t>07-32-2-10-73-c</t>
  </si>
  <si>
    <t>Powierzchnia na terenie LP (ha)1*</t>
  </si>
  <si>
    <r>
      <t xml:space="preserve">Uwagi </t>
    </r>
    <r>
      <rPr>
        <b/>
        <vertAlign val="superscript"/>
        <sz val="8"/>
        <rFont val="Arial"/>
        <family val="2"/>
        <charset val="238"/>
      </rPr>
      <t>2*</t>
    </r>
  </si>
  <si>
    <t>zatwierdzony 15.04.2015</t>
  </si>
  <si>
    <t>zatwierdzony 3.03.2015</t>
  </si>
  <si>
    <t>zatwierdzony 23.02.2015</t>
  </si>
  <si>
    <t>zatwierdzony 14.05.2015</t>
  </si>
  <si>
    <t>Liczba obszarów</t>
  </si>
  <si>
    <t xml:space="preserve"> -  zatwierdzony-  data zatwierdzenia</t>
  </si>
  <si>
    <t>zatwierdzony 20.03.2015</t>
  </si>
  <si>
    <t>sztuk (lp. 15 – 25)</t>
  </si>
  <si>
    <t>Górowo Iławieckie, Jedwabno, Nowe Ramuki, Olsztynek, Susz, Miłomłyn, Iława, Stare Jabłonki</t>
  </si>
  <si>
    <t>Jagiełek, Jedwabno, Kudypy, Olsztynek, Susz, Iława, Szczytno, Srokowo</t>
  </si>
  <si>
    <t>Jedwabno, Nowe Ramuki, Olsztyn, Olsztynek, Strzałowo, Nidzica, Susz</t>
  </si>
  <si>
    <t>MrAgowo</t>
  </si>
  <si>
    <t xml:space="preserve">** Wpisać nazwę gatunku objetego ochroną strefową </t>
  </si>
  <si>
    <t>KOŁOWE STREFY OCHRONY</t>
  </si>
  <si>
    <t>LICZBA</t>
  </si>
  <si>
    <t>POWIERZCHNIA</t>
  </si>
  <si>
    <t>GATUNKI</t>
  </si>
  <si>
    <t xml:space="preserve"> Zarządzenie  RDOŚ  z 31.03.2015 r.</t>
  </si>
  <si>
    <t>Miłomłyn,Wichrowo, Parciaki, Nowe Ramuki, Lidzbark, Jagiełek, Orneta, Spychowo, Kudypy, Olsztynek, Myszyniec, Bartoszyce, Dobrocin, Srokowo,  Szczytno, Mrągowo, Zaporowo, Jedwabno, Przasnysz, Dwukoły,  Górowo Iławieckie, Młynary, Ciechanów, Susz, Iława, Wipsowo</t>
  </si>
  <si>
    <t>Stare Jabłonki, Olsztyn, Miłomłyn, Nidzica, Nowe Ramuki, Górowo Iławieckie, Lidzbark, Jagiełek, Orneta, Iława, Korpele, Kudypy, Olsztynek, Strzałowo, Myszyniec, Bartoszyce, Dobrocin, Srokowo,  Szczytno, Mrągowo, Zaporowo, Wipsowo, Jedwabno, Dwukoły,  Młynary, Susz, Wipsowo</t>
  </si>
  <si>
    <t>Stare Jabłonki, Olsztyn, Miłomłyn, Wichrowo, Parciaki, Nidzica, Nowe Ramuki, Górowo Iławieckie, Lidzbark, Jagiełek, Orneta, Korpele, Kudypy, Olsztynek, Strzałowo, Myszyniec, Bartoszyce, Dobrocin, Srokowo, Szczytno, Mrągowo, Zaporowo, Wielbark, Jedwabno, Przasnysz, Dwukoły, Młynary, Susz, Iława, Wipsowo</t>
  </si>
</sst>
</file>

<file path=xl/styles.xml><?xml version="1.0" encoding="utf-8"?>
<styleSheet xmlns="http://schemas.openxmlformats.org/spreadsheetml/2006/main">
  <numFmts count="3">
    <numFmt numFmtId="43" formatCode="_-* #,##0.00\ _z_ł_-;\-* #,##0.00\ _z_ł_-;_-* &quot;-&quot;??\ _z_ł_-;_-@_-"/>
    <numFmt numFmtId="164" formatCode="0.0"/>
    <numFmt numFmtId="165" formatCode="#,##0.0"/>
  </numFmts>
  <fonts count="56">
    <font>
      <sz val="10"/>
      <name val="Arial"/>
      <charset val="238"/>
    </font>
    <font>
      <sz val="11"/>
      <color theme="1"/>
      <name val="Constantia"/>
      <family val="2"/>
      <charset val="238"/>
      <scheme val="minor"/>
    </font>
    <font>
      <sz val="11"/>
      <color theme="1"/>
      <name val="Czcionka tekstu podstawowego"/>
      <family val="2"/>
      <charset val="238"/>
    </font>
    <font>
      <sz val="11"/>
      <color theme="1"/>
      <name val="Constantia"/>
      <family val="2"/>
      <charset val="238"/>
      <scheme val="minor"/>
    </font>
    <font>
      <sz val="11"/>
      <color theme="1"/>
      <name val="Czcionka tekstu podstawowego"/>
      <family val="2"/>
      <charset val="238"/>
    </font>
    <font>
      <sz val="11"/>
      <color theme="1"/>
      <name val="Czcionka tekstu podstawowego"/>
      <family val="2"/>
      <charset val="238"/>
    </font>
    <font>
      <sz val="10"/>
      <name val="Arial CE"/>
      <charset val="238"/>
    </font>
    <font>
      <b/>
      <sz val="14"/>
      <name val="Arial CE"/>
      <family val="2"/>
      <charset val="238"/>
    </font>
    <font>
      <sz val="12"/>
      <name val="Arial CE"/>
      <family val="2"/>
      <charset val="238"/>
    </font>
    <font>
      <u/>
      <sz val="12"/>
      <name val="Arial CE"/>
      <family val="2"/>
      <charset val="238"/>
    </font>
    <font>
      <sz val="11"/>
      <name val="Arial CE"/>
      <family val="2"/>
      <charset val="238"/>
    </font>
    <font>
      <sz val="8"/>
      <name val="Arial"/>
      <family val="2"/>
      <charset val="238"/>
    </font>
    <font>
      <b/>
      <sz val="12"/>
      <name val="Arial CE"/>
      <charset val="238"/>
    </font>
    <font>
      <sz val="8"/>
      <name val="Arial CE"/>
      <family val="2"/>
      <charset val="238"/>
    </font>
    <font>
      <sz val="9"/>
      <name val="Arial CE"/>
      <family val="2"/>
      <charset val="238"/>
    </font>
    <font>
      <sz val="10"/>
      <name val="Arial CE"/>
      <family val="2"/>
      <charset val="238"/>
    </font>
    <font>
      <sz val="12"/>
      <name val="Arial CE"/>
      <charset val="238"/>
    </font>
    <font>
      <b/>
      <sz val="10"/>
      <name val="Arial"/>
      <family val="2"/>
      <charset val="238"/>
    </font>
    <font>
      <b/>
      <sz val="8"/>
      <name val="Arial"/>
      <family val="2"/>
      <charset val="238"/>
    </font>
    <font>
      <sz val="12"/>
      <name val="Times New Roman"/>
      <family val="1"/>
      <charset val="238"/>
    </font>
    <font>
      <b/>
      <sz val="12"/>
      <name val="Times New Roman"/>
      <family val="1"/>
      <charset val="238"/>
    </font>
    <font>
      <b/>
      <sz val="12"/>
      <name val="Arial"/>
      <family val="2"/>
      <charset val="238"/>
    </font>
    <font>
      <sz val="12"/>
      <name val="Arial"/>
      <family val="2"/>
      <charset val="238"/>
    </font>
    <font>
      <b/>
      <sz val="12"/>
      <name val="Arial CE"/>
      <family val="2"/>
      <charset val="238"/>
    </font>
    <font>
      <sz val="11"/>
      <color theme="0"/>
      <name val="Czcionka tekstu podstawowego"/>
      <family val="2"/>
      <charset val="238"/>
    </font>
    <font>
      <sz val="12"/>
      <color theme="0"/>
      <name val="Times New Roman"/>
      <family val="1"/>
      <charset val="238"/>
    </font>
    <font>
      <sz val="10"/>
      <name val="Arial"/>
      <family val="2"/>
      <charset val="238"/>
    </font>
    <font>
      <sz val="12"/>
      <color rgb="FFFF0000"/>
      <name val="Arial CE"/>
      <family val="2"/>
      <charset val="238"/>
    </font>
    <font>
      <sz val="11"/>
      <color rgb="FF006100"/>
      <name val="Czcionka tekstu podstawowego"/>
      <family val="2"/>
      <charset val="238"/>
    </font>
    <font>
      <b/>
      <vertAlign val="superscript"/>
      <sz val="8"/>
      <name val="Arial"/>
      <family val="2"/>
      <charset val="238"/>
    </font>
    <font>
      <vertAlign val="superscript"/>
      <sz val="8"/>
      <name val="Arial"/>
      <family val="2"/>
      <charset val="238"/>
    </font>
    <font>
      <sz val="10"/>
      <name val="Times New Roman"/>
      <family val="1"/>
      <charset val="238"/>
    </font>
    <font>
      <sz val="10"/>
      <color theme="1"/>
      <name val="Times New Roman"/>
      <family val="1"/>
      <charset val="238"/>
    </font>
    <font>
      <sz val="11"/>
      <name val="Arial"/>
      <family val="2"/>
      <charset val="238"/>
    </font>
    <font>
      <sz val="10"/>
      <name val="Arial"/>
      <family val="2"/>
      <charset val="238"/>
    </font>
    <font>
      <u/>
      <sz val="11"/>
      <name val="Arial"/>
      <family val="2"/>
      <charset val="238"/>
    </font>
    <font>
      <b/>
      <sz val="11"/>
      <name val="Arial CE"/>
      <charset val="238"/>
    </font>
    <font>
      <sz val="18"/>
      <name val="Arial CE"/>
      <family val="2"/>
      <charset val="238"/>
    </font>
    <font>
      <sz val="8"/>
      <name val="Arial CE"/>
      <charset val="238"/>
    </font>
    <font>
      <sz val="11"/>
      <color rgb="FF000000"/>
      <name val="Czcionka tekstu podstawowego"/>
      <family val="2"/>
      <charset val="238"/>
    </font>
    <font>
      <b/>
      <sz val="10"/>
      <name val="Arial CE"/>
      <charset val="238"/>
    </font>
    <font>
      <sz val="9"/>
      <name val="Arial"/>
      <family val="2"/>
      <charset val="238"/>
    </font>
    <font>
      <sz val="11"/>
      <name val="Arial CE"/>
      <charset val="238"/>
    </font>
    <font>
      <sz val="12"/>
      <color rgb="FF0033CC"/>
      <name val="Arial CE"/>
      <family val="2"/>
      <charset val="238"/>
    </font>
    <font>
      <sz val="11"/>
      <name val="Calibri"/>
      <family val="2"/>
      <charset val="238"/>
    </font>
    <font>
      <sz val="12"/>
      <color theme="1"/>
      <name val="Times New Roman"/>
      <family val="1"/>
      <charset val="238"/>
    </font>
    <font>
      <sz val="12"/>
      <color theme="1"/>
      <name val="Arial"/>
      <family val="2"/>
      <charset val="238"/>
    </font>
    <font>
      <sz val="10"/>
      <color rgb="FFFF0000"/>
      <name val="Arial CE"/>
      <charset val="238"/>
    </font>
    <font>
      <sz val="10"/>
      <color rgb="FFFF0000"/>
      <name val="Arial"/>
      <family val="2"/>
      <charset val="238"/>
    </font>
    <font>
      <sz val="12"/>
      <color rgb="FFFF0000"/>
      <name val="Arial CE"/>
      <charset val="238"/>
    </font>
    <font>
      <b/>
      <sz val="11"/>
      <color theme="1"/>
      <name val="Constantia"/>
      <family val="2"/>
      <charset val="238"/>
      <scheme val="minor"/>
    </font>
    <font>
      <sz val="12"/>
      <color rgb="FFFF0000"/>
      <name val="Arial"/>
      <family val="2"/>
      <charset val="238"/>
    </font>
    <font>
      <sz val="8"/>
      <color theme="1"/>
      <name val="Arial"/>
      <family val="2"/>
      <charset val="238"/>
    </font>
    <font>
      <sz val="8"/>
      <color theme="1"/>
      <name val="Czcionka tekstu podstawowego"/>
      <family val="2"/>
      <charset val="238"/>
    </font>
    <font>
      <sz val="10"/>
      <color theme="1"/>
      <name val="Arial"/>
      <family val="2"/>
      <charset val="238"/>
    </font>
    <font>
      <b/>
      <sz val="10"/>
      <color rgb="FFFF0000"/>
      <name val="Arial"/>
      <family val="2"/>
      <charset val="238"/>
    </font>
  </fonts>
  <fills count="2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5"/>
      </patternFill>
    </fill>
    <fill>
      <patternFill patternType="solid">
        <fgColor theme="9" tint="0.39997558519241921"/>
        <bgColor indexed="65"/>
      </patternFill>
    </fill>
    <fill>
      <patternFill patternType="solid">
        <fgColor rgb="FFC6EFCE"/>
      </patternFill>
    </fill>
    <fill>
      <patternFill patternType="solid">
        <fgColor theme="0"/>
        <bgColor rgb="FF000000"/>
      </patternFill>
    </fill>
    <fill>
      <patternFill patternType="solid">
        <fgColor rgb="FFFFFFFF"/>
        <bgColor rgb="FF000000"/>
      </patternFill>
    </fill>
    <fill>
      <patternFill patternType="solid">
        <fgColor theme="0" tint="-0.14999847407452621"/>
        <bgColor indexed="64"/>
      </patternFill>
    </fill>
    <fill>
      <patternFill patternType="solid">
        <fgColor theme="0" tint="-4.9989318521683403E-2"/>
        <bgColor indexed="64"/>
      </patternFill>
    </fill>
    <fill>
      <patternFill patternType="lightUp">
        <fgColor theme="0"/>
        <bgColor theme="0" tint="-4.9989318521683403E-2"/>
      </patternFill>
    </fill>
    <fill>
      <patternFill patternType="solid">
        <fgColor theme="0" tint="-4.9989318521683403E-2"/>
        <bgColor rgb="FF000000"/>
      </patternFill>
    </fill>
    <fill>
      <patternFill patternType="solid">
        <fgColor theme="0" tint="-4.9989318521683403E-2"/>
        <bgColor auto="1"/>
      </patternFill>
    </fill>
    <fill>
      <patternFill patternType="solid">
        <fgColor theme="6" tint="0.79998168889431442"/>
        <bgColor indexed="64"/>
      </patternFill>
    </fill>
    <fill>
      <patternFill patternType="solid">
        <fgColor theme="5" tint="0.79998168889431442"/>
        <bgColor indexed="64"/>
      </patternFill>
    </fill>
    <fill>
      <patternFill patternType="solid">
        <fgColor rgb="FFFFFF00"/>
        <bgColor indexed="64"/>
      </patternFill>
    </fill>
    <fill>
      <gradientFill degree="90">
        <stop position="0">
          <color theme="0"/>
        </stop>
        <stop position="1">
          <color theme="1" tint="0.34900967436750391"/>
        </stop>
      </gradientFill>
    </fill>
    <fill>
      <gradientFill degree="90">
        <stop position="0">
          <color theme="0"/>
        </stop>
        <stop position="1">
          <color theme="0" tint="-0.34900967436750391"/>
        </stop>
      </gradientFill>
    </fill>
    <fill>
      <gradientFill degree="90">
        <stop position="0">
          <color theme="0"/>
        </stop>
        <stop position="1">
          <color rgb="FFCCECFF"/>
        </stop>
      </gradientFill>
    </fill>
  </fills>
  <borders count="107">
    <border>
      <left/>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style="medium">
        <color indexed="64"/>
      </left>
      <right/>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right style="thin">
        <color indexed="64"/>
      </right>
      <top/>
      <bottom/>
      <diagonal/>
    </border>
    <border>
      <left style="medium">
        <color indexed="64"/>
      </left>
      <right style="thin">
        <color indexed="64"/>
      </right>
      <top style="medium">
        <color indexed="64"/>
      </top>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right/>
      <top style="medium">
        <color indexed="64"/>
      </top>
      <bottom/>
      <diagonal/>
    </border>
    <border>
      <left style="medium">
        <color indexed="64"/>
      </left>
      <right/>
      <top style="thin">
        <color indexed="64"/>
      </top>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style="medium">
        <color indexed="64"/>
      </right>
      <top style="medium">
        <color indexed="64"/>
      </top>
      <bottom/>
      <diagonal/>
    </border>
    <border>
      <left style="medium">
        <color indexed="64"/>
      </left>
      <right style="thick">
        <color indexed="64"/>
      </right>
      <top style="medium">
        <color indexed="64"/>
      </top>
      <bottom/>
      <diagonal/>
    </border>
    <border>
      <left style="thick">
        <color indexed="64"/>
      </left>
      <right/>
      <top style="medium">
        <color indexed="64"/>
      </top>
      <bottom style="medium">
        <color indexed="64"/>
      </bottom>
      <diagonal/>
    </border>
    <border>
      <left style="medium">
        <color indexed="64"/>
      </left>
      <right style="thick">
        <color indexed="64"/>
      </right>
      <top/>
      <bottom/>
      <diagonal/>
    </border>
    <border>
      <left style="thick">
        <color indexed="64"/>
      </left>
      <right style="medium">
        <color indexed="64"/>
      </right>
      <top/>
      <bottom/>
      <diagonal/>
    </border>
    <border>
      <left style="medium">
        <color indexed="64"/>
      </left>
      <right style="thick">
        <color indexed="64"/>
      </right>
      <top/>
      <bottom style="medium">
        <color indexed="64"/>
      </bottom>
      <diagonal/>
    </border>
    <border>
      <left style="thick">
        <color indexed="64"/>
      </left>
      <right style="medium">
        <color indexed="64"/>
      </right>
      <top/>
      <bottom style="medium">
        <color indexed="64"/>
      </bottom>
      <diagonal/>
    </border>
    <border>
      <left/>
      <right/>
      <top style="thin">
        <color indexed="64"/>
      </top>
      <bottom style="medium">
        <color indexed="64"/>
      </bottom>
      <diagonal/>
    </border>
    <border>
      <left style="thin">
        <color indexed="64"/>
      </left>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double">
        <color indexed="64"/>
      </bottom>
      <diagonal/>
    </border>
    <border>
      <left style="thin">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top style="dashed">
        <color indexed="64"/>
      </top>
      <bottom style="dashed">
        <color indexed="64"/>
      </bottom>
      <diagonal/>
    </border>
    <border>
      <left style="medium">
        <color indexed="64"/>
      </left>
      <right style="medium">
        <color indexed="64"/>
      </right>
      <top style="dashed">
        <color indexed="64"/>
      </top>
      <bottom/>
      <diagonal/>
    </border>
    <border>
      <left/>
      <right style="medium">
        <color indexed="64"/>
      </right>
      <top style="dashed">
        <color indexed="64"/>
      </top>
      <bottom/>
      <diagonal/>
    </border>
    <border>
      <left style="medium">
        <color indexed="64"/>
      </left>
      <right/>
      <top style="dashed">
        <color indexed="64"/>
      </top>
      <bottom/>
      <diagonal/>
    </border>
    <border>
      <left style="thin">
        <color indexed="64"/>
      </left>
      <right/>
      <top style="medium">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style="thin">
        <color indexed="64"/>
      </left>
      <right/>
      <top style="double">
        <color indexed="64"/>
      </top>
      <bottom style="double">
        <color indexed="64"/>
      </bottom>
      <diagonal/>
    </border>
    <border>
      <left style="thin">
        <color indexed="64"/>
      </left>
      <right/>
      <top style="thin">
        <color indexed="64"/>
      </top>
      <bottom style="double">
        <color indexed="64"/>
      </bottom>
      <diagonal/>
    </border>
    <border>
      <left style="thin">
        <color indexed="64"/>
      </left>
      <right/>
      <top style="double">
        <color indexed="64"/>
      </top>
      <bottom/>
      <diagonal/>
    </border>
    <border>
      <left style="thin">
        <color indexed="64"/>
      </left>
      <right/>
      <top/>
      <bottom style="double">
        <color indexed="64"/>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s>
  <cellStyleXfs count="18">
    <xf numFmtId="0" fontId="0" fillId="0" borderId="0"/>
    <xf numFmtId="0" fontId="6" fillId="0" borderId="0"/>
    <xf numFmtId="0" fontId="6" fillId="0" borderId="0"/>
    <xf numFmtId="0" fontId="6" fillId="0" borderId="0"/>
    <xf numFmtId="0" fontId="6" fillId="0" borderId="0"/>
    <xf numFmtId="0" fontId="6" fillId="0" borderId="0"/>
    <xf numFmtId="0" fontId="24" fillId="5" borderId="0" applyNumberFormat="0" applyBorder="0" applyAlignment="0" applyProtection="0"/>
    <xf numFmtId="0" fontId="26" fillId="0" borderId="0"/>
    <xf numFmtId="0" fontId="28" fillId="6" borderId="0" applyNumberFormat="0" applyBorder="0" applyAlignment="0" applyProtection="0"/>
    <xf numFmtId="43" fontId="34" fillId="0" borderId="0" applyFont="0" applyFill="0" applyBorder="0" applyAlignment="0" applyProtection="0"/>
    <xf numFmtId="43" fontId="26" fillId="0" borderId="0" applyFont="0" applyFill="0" applyBorder="0" applyAlignment="0" applyProtection="0"/>
    <xf numFmtId="0" fontId="4" fillId="4" borderId="0" applyNumberFormat="0" applyBorder="0" applyAlignment="0" applyProtection="0"/>
    <xf numFmtId="43" fontId="26" fillId="0" borderId="0" applyFont="0" applyFill="0" applyBorder="0" applyAlignment="0" applyProtection="0"/>
    <xf numFmtId="0" fontId="26" fillId="0" borderId="0"/>
    <xf numFmtId="0" fontId="26" fillId="0" borderId="0"/>
    <xf numFmtId="0" fontId="4" fillId="0" borderId="0"/>
    <xf numFmtId="0" fontId="3" fillId="0" borderId="0"/>
    <xf numFmtId="0" fontId="1" fillId="4" borderId="0" applyNumberFormat="0" applyBorder="0" applyAlignment="0" applyProtection="0"/>
  </cellStyleXfs>
  <cellXfs count="1261">
    <xf numFmtId="0" fontId="0" fillId="0" borderId="0" xfId="0"/>
    <xf numFmtId="0" fontId="6" fillId="0" borderId="0" xfId="1"/>
    <xf numFmtId="0" fontId="6" fillId="0" borderId="0" xfId="1" applyBorder="1"/>
    <xf numFmtId="0" fontId="10" fillId="0" borderId="0" xfId="1" applyFont="1"/>
    <xf numFmtId="0" fontId="6" fillId="0" borderId="0" xfId="2"/>
    <xf numFmtId="0" fontId="6" fillId="0" borderId="0" xfId="3"/>
    <xf numFmtId="164" fontId="6" fillId="0" borderId="0" xfId="3" applyNumberFormat="1"/>
    <xf numFmtId="1" fontId="6" fillId="0" borderId="0" xfId="3" applyNumberFormat="1"/>
    <xf numFmtId="164" fontId="8" fillId="0" borderId="13" xfId="3" applyNumberFormat="1" applyFont="1" applyBorder="1"/>
    <xf numFmtId="165" fontId="13" fillId="0" borderId="0" xfId="3" applyNumberFormat="1" applyFont="1"/>
    <xf numFmtId="1" fontId="8" fillId="0" borderId="0" xfId="3" applyNumberFormat="1" applyFont="1"/>
    <xf numFmtId="0" fontId="14" fillId="0" borderId="0" xfId="3" applyFont="1"/>
    <xf numFmtId="2" fontId="6" fillId="0" borderId="0" xfId="3" applyNumberFormat="1"/>
    <xf numFmtId="0" fontId="7" fillId="0" borderId="0" xfId="4" applyFont="1" applyAlignment="1">
      <alignment horizontal="left"/>
    </xf>
    <xf numFmtId="0" fontId="6" fillId="0" borderId="0" xfId="4" applyAlignment="1">
      <alignment horizontal="left"/>
    </xf>
    <xf numFmtId="164" fontId="6" fillId="0" borderId="0" xfId="4" applyNumberFormat="1" applyAlignment="1">
      <alignment horizontal="left"/>
    </xf>
    <xf numFmtId="0" fontId="6" fillId="0" borderId="0" xfId="4" applyAlignment="1">
      <alignment horizontal="center"/>
    </xf>
    <xf numFmtId="164" fontId="6" fillId="0" borderId="0" xfId="4" applyNumberFormat="1" applyAlignment="1">
      <alignment horizontal="center"/>
    </xf>
    <xf numFmtId="0" fontId="6" fillId="0" borderId="0" xfId="4"/>
    <xf numFmtId="0" fontId="8" fillId="0" borderId="0" xfId="4" applyFont="1" applyAlignment="1">
      <alignment horizontal="left"/>
    </xf>
    <xf numFmtId="164" fontId="8" fillId="0" borderId="0" xfId="4" applyNumberFormat="1" applyFont="1" applyAlignment="1">
      <alignment horizontal="left"/>
    </xf>
    <xf numFmtId="0" fontId="8" fillId="0" borderId="0" xfId="4" applyFont="1" applyAlignment="1">
      <alignment horizontal="center"/>
    </xf>
    <xf numFmtId="164" fontId="8" fillId="0" borderId="0" xfId="4" applyNumberFormat="1" applyFont="1" applyAlignment="1">
      <alignment horizontal="center"/>
    </xf>
    <xf numFmtId="0" fontId="8" fillId="0" borderId="5" xfId="4" applyFont="1" applyBorder="1" applyAlignment="1">
      <alignment horizontal="right"/>
    </xf>
    <xf numFmtId="0" fontId="8" fillId="0" borderId="13" xfId="4" applyFont="1" applyBorder="1" applyAlignment="1">
      <alignment horizontal="right"/>
    </xf>
    <xf numFmtId="164" fontId="8" fillId="0" borderId="0" xfId="4" applyNumberFormat="1" applyFont="1" applyBorder="1" applyAlignment="1">
      <alignment horizontal="right"/>
    </xf>
    <xf numFmtId="0" fontId="8" fillId="0" borderId="17" xfId="4" applyFont="1" applyBorder="1" applyAlignment="1">
      <alignment horizontal="right"/>
    </xf>
    <xf numFmtId="164" fontId="8" fillId="0" borderId="20" xfId="4" applyNumberFormat="1" applyFont="1" applyBorder="1" applyAlignment="1">
      <alignment horizontal="right"/>
    </xf>
    <xf numFmtId="0" fontId="8" fillId="0" borderId="18" xfId="4" applyFont="1" applyBorder="1" applyAlignment="1">
      <alignment horizontal="right"/>
    </xf>
    <xf numFmtId="164" fontId="8" fillId="0" borderId="5" xfId="4" applyNumberFormat="1" applyFont="1" applyBorder="1" applyAlignment="1">
      <alignment horizontal="right"/>
    </xf>
    <xf numFmtId="1" fontId="8" fillId="0" borderId="13" xfId="4" applyNumberFormat="1" applyFont="1" applyBorder="1" applyAlignment="1">
      <alignment horizontal="right"/>
    </xf>
    <xf numFmtId="0" fontId="8" fillId="0" borderId="27" xfId="4" applyFont="1" applyBorder="1" applyAlignment="1">
      <alignment horizontal="right"/>
    </xf>
    <xf numFmtId="0" fontId="8" fillId="0" borderId="22" xfId="4" applyFont="1" applyBorder="1" applyAlignment="1">
      <alignment horizontal="right"/>
    </xf>
    <xf numFmtId="164" fontId="8" fillId="0" borderId="36" xfId="4" applyNumberFormat="1" applyFont="1" applyBorder="1" applyAlignment="1">
      <alignment horizontal="right"/>
    </xf>
    <xf numFmtId="0" fontId="8" fillId="0" borderId="23" xfId="4" applyFont="1" applyBorder="1" applyAlignment="1">
      <alignment horizontal="right"/>
    </xf>
    <xf numFmtId="164" fontId="8" fillId="0" borderId="25" xfId="4" applyNumberFormat="1" applyFont="1" applyBorder="1" applyAlignment="1">
      <alignment horizontal="right"/>
    </xf>
    <xf numFmtId="0" fontId="8" fillId="0" borderId="36" xfId="4" applyFont="1" applyBorder="1" applyAlignment="1">
      <alignment horizontal="right"/>
    </xf>
    <xf numFmtId="0" fontId="8" fillId="0" borderId="30" xfId="4" applyFont="1" applyBorder="1" applyAlignment="1">
      <alignment horizontal="right"/>
    </xf>
    <xf numFmtId="0" fontId="8" fillId="2" borderId="6" xfId="4" applyFont="1" applyFill="1" applyBorder="1" applyAlignment="1">
      <alignment horizontal="right"/>
    </xf>
    <xf numFmtId="164" fontId="8" fillId="2" borderId="41" xfId="4" applyNumberFormat="1" applyFont="1" applyFill="1" applyBorder="1" applyAlignment="1">
      <alignment horizontal="right"/>
    </xf>
    <xf numFmtId="0" fontId="8" fillId="2" borderId="7" xfId="4" applyFont="1" applyFill="1" applyBorder="1" applyAlignment="1">
      <alignment horizontal="right"/>
    </xf>
    <xf numFmtId="164" fontId="8" fillId="0" borderId="17" xfId="4" applyNumberFormat="1" applyFont="1" applyBorder="1" applyAlignment="1">
      <alignment horizontal="right"/>
    </xf>
    <xf numFmtId="164" fontId="8" fillId="0" borderId="36" xfId="4" applyNumberFormat="1" applyFont="1" applyFill="1" applyBorder="1" applyAlignment="1">
      <alignment horizontal="right"/>
    </xf>
    <xf numFmtId="0" fontId="8" fillId="0" borderId="6" xfId="4" applyFont="1" applyFill="1" applyBorder="1" applyAlignment="1">
      <alignment horizontal="right"/>
    </xf>
    <xf numFmtId="0" fontId="8" fillId="0" borderId="12" xfId="4" applyFont="1" applyBorder="1" applyAlignment="1">
      <alignment horizontal="right"/>
    </xf>
    <xf numFmtId="0" fontId="8" fillId="0" borderId="42" xfId="4" applyFont="1" applyBorder="1" applyAlignment="1">
      <alignment horizontal="right"/>
    </xf>
    <xf numFmtId="0" fontId="8" fillId="0" borderId="43" xfId="4" applyFont="1" applyBorder="1" applyAlignment="1">
      <alignment horizontal="right"/>
    </xf>
    <xf numFmtId="0" fontId="17" fillId="0" borderId="0" xfId="0" applyFont="1"/>
    <xf numFmtId="2" fontId="6" fillId="0" borderId="0" xfId="1" applyNumberFormat="1"/>
    <xf numFmtId="2" fontId="0" fillId="0" borderId="0" xfId="0" applyNumberFormat="1"/>
    <xf numFmtId="2" fontId="10" fillId="0" borderId="0" xfId="1" applyNumberFormat="1" applyFont="1"/>
    <xf numFmtId="2" fontId="10" fillId="0" borderId="0" xfId="1" applyNumberFormat="1" applyFont="1" applyAlignment="1"/>
    <xf numFmtId="2" fontId="8" fillId="0" borderId="31" xfId="3" applyNumberFormat="1" applyFont="1" applyBorder="1" applyAlignment="1">
      <alignment horizontal="right"/>
    </xf>
    <xf numFmtId="2" fontId="8" fillId="0" borderId="39" xfId="3" applyNumberFormat="1" applyFont="1" applyBorder="1"/>
    <xf numFmtId="2" fontId="8" fillId="0" borderId="37" xfId="3" applyNumberFormat="1" applyFont="1" applyBorder="1"/>
    <xf numFmtId="2" fontId="8" fillId="0" borderId="31" xfId="3" applyNumberFormat="1" applyFont="1" applyBorder="1"/>
    <xf numFmtId="2" fontId="14" fillId="0" borderId="0" xfId="3" applyNumberFormat="1" applyFont="1"/>
    <xf numFmtId="2" fontId="8" fillId="0" borderId="30" xfId="3" applyNumberFormat="1" applyFont="1" applyBorder="1"/>
    <xf numFmtId="2" fontId="8" fillId="0" borderId="36" xfId="3" applyNumberFormat="1" applyFont="1" applyBorder="1"/>
    <xf numFmtId="2" fontId="8" fillId="0" borderId="41" xfId="3" applyNumberFormat="1" applyFont="1" applyBorder="1"/>
    <xf numFmtId="164" fontId="8" fillId="0" borderId="23" xfId="3" applyNumberFormat="1" applyFont="1" applyBorder="1"/>
    <xf numFmtId="164" fontId="14" fillId="0" borderId="0" xfId="3" applyNumberFormat="1" applyFont="1"/>
    <xf numFmtId="164" fontId="0" fillId="0" borderId="0" xfId="0" applyNumberFormat="1"/>
    <xf numFmtId="0" fontId="6" fillId="0" borderId="0" xfId="2" applyFont="1"/>
    <xf numFmtId="0" fontId="21" fillId="0" borderId="0" xfId="0" applyFont="1"/>
    <xf numFmtId="0" fontId="6" fillId="0" borderId="0" xfId="0" applyFont="1"/>
    <xf numFmtId="2" fontId="23" fillId="0" borderId="37" xfId="3" applyNumberFormat="1" applyFont="1" applyBorder="1"/>
    <xf numFmtId="2" fontId="23" fillId="0" borderId="36" xfId="3" applyNumberFormat="1" applyFont="1" applyBorder="1"/>
    <xf numFmtId="2" fontId="23" fillId="0" borderId="31" xfId="3" applyNumberFormat="1" applyFont="1" applyBorder="1"/>
    <xf numFmtId="2" fontId="23" fillId="0" borderId="30" xfId="3" applyNumberFormat="1" applyFont="1" applyBorder="1"/>
    <xf numFmtId="0" fontId="23" fillId="0" borderId="22" xfId="4" applyFont="1" applyBorder="1" applyAlignment="1">
      <alignment horizontal="right"/>
    </xf>
    <xf numFmtId="0" fontId="23" fillId="0" borderId="23" xfId="4" applyFont="1" applyBorder="1" applyAlignment="1">
      <alignment horizontal="right"/>
    </xf>
    <xf numFmtId="2" fontId="23" fillId="0" borderId="25" xfId="4" applyNumberFormat="1" applyFont="1" applyBorder="1" applyAlignment="1">
      <alignment horizontal="right"/>
    </xf>
    <xf numFmtId="0" fontId="23" fillId="0" borderId="17" xfId="4" applyFont="1" applyBorder="1" applyAlignment="1">
      <alignment horizontal="right"/>
    </xf>
    <xf numFmtId="2" fontId="23" fillId="0" borderId="20" xfId="4" applyNumberFormat="1" applyFont="1" applyBorder="1" applyAlignment="1">
      <alignment horizontal="right"/>
    </xf>
    <xf numFmtId="2" fontId="23" fillId="0" borderId="18" xfId="4" applyNumberFormat="1" applyFont="1" applyBorder="1" applyAlignment="1">
      <alignment horizontal="right"/>
    </xf>
    <xf numFmtId="2" fontId="8" fillId="0" borderId="13" xfId="4" applyNumberFormat="1" applyFont="1" applyBorder="1" applyAlignment="1">
      <alignment horizontal="right"/>
    </xf>
    <xf numFmtId="1" fontId="8" fillId="0" borderId="23" xfId="4" applyNumberFormat="1" applyFont="1" applyBorder="1" applyAlignment="1">
      <alignment horizontal="right"/>
    </xf>
    <xf numFmtId="2" fontId="8" fillId="0" borderId="5" xfId="4" applyNumberFormat="1" applyFont="1" applyBorder="1" applyAlignment="1">
      <alignment horizontal="right"/>
    </xf>
    <xf numFmtId="2" fontId="8" fillId="0" borderId="17" xfId="4" applyNumberFormat="1" applyFont="1" applyBorder="1" applyAlignment="1">
      <alignment horizontal="right"/>
    </xf>
    <xf numFmtId="164" fontId="8" fillId="0" borderId="30" xfId="4" applyNumberFormat="1" applyFont="1" applyFill="1" applyBorder="1" applyAlignment="1">
      <alignment horizontal="right"/>
    </xf>
    <xf numFmtId="2" fontId="8" fillId="0" borderId="18" xfId="4" applyNumberFormat="1" applyFont="1" applyBorder="1" applyAlignment="1">
      <alignment horizontal="right"/>
    </xf>
    <xf numFmtId="4" fontId="8" fillId="0" borderId="39" xfId="3" applyNumberFormat="1" applyFont="1" applyBorder="1"/>
    <xf numFmtId="4" fontId="8" fillId="0" borderId="41" xfId="3" applyNumberFormat="1" applyFont="1" applyBorder="1"/>
    <xf numFmtId="4" fontId="12" fillId="0" borderId="37" xfId="3" applyNumberFormat="1" applyFont="1" applyBorder="1"/>
    <xf numFmtId="4" fontId="12" fillId="0" borderId="36" xfId="3" applyNumberFormat="1" applyFont="1" applyBorder="1"/>
    <xf numFmtId="4" fontId="12" fillId="0" borderId="31" xfId="3" applyNumberFormat="1" applyFont="1" applyBorder="1"/>
    <xf numFmtId="4" fontId="12" fillId="0" borderId="30" xfId="3" applyNumberFormat="1" applyFont="1" applyBorder="1"/>
    <xf numFmtId="4" fontId="8" fillId="0" borderId="37" xfId="3" applyNumberFormat="1" applyFont="1" applyBorder="1"/>
    <xf numFmtId="4" fontId="8" fillId="0" borderId="36" xfId="3" applyNumberFormat="1" applyFont="1" applyBorder="1"/>
    <xf numFmtId="4" fontId="8" fillId="0" borderId="31" xfId="3" applyNumberFormat="1" applyFont="1" applyBorder="1"/>
    <xf numFmtId="4" fontId="8" fillId="0" borderId="30" xfId="3" applyNumberFormat="1" applyFont="1" applyBorder="1"/>
    <xf numFmtId="4" fontId="12" fillId="0" borderId="39" xfId="3" applyNumberFormat="1" applyFont="1" applyBorder="1"/>
    <xf numFmtId="4" fontId="12" fillId="0" borderId="41" xfId="3" applyNumberFormat="1" applyFont="1" applyBorder="1"/>
    <xf numFmtId="4" fontId="21" fillId="0" borderId="37" xfId="0" applyNumberFormat="1" applyFont="1" applyBorder="1"/>
    <xf numFmtId="4" fontId="21" fillId="0" borderId="31" xfId="0" applyNumberFormat="1" applyFont="1" applyBorder="1"/>
    <xf numFmtId="4" fontId="8" fillId="0" borderId="23" xfId="4" applyNumberFormat="1" applyFont="1" applyBorder="1" applyAlignment="1">
      <alignment horizontal="right"/>
    </xf>
    <xf numFmtId="4" fontId="8" fillId="0" borderId="25" xfId="4" applyNumberFormat="1" applyFont="1" applyBorder="1" applyAlignment="1">
      <alignment horizontal="right"/>
    </xf>
    <xf numFmtId="4" fontId="8" fillId="0" borderId="22" xfId="4" applyNumberFormat="1" applyFont="1" applyBorder="1" applyAlignment="1">
      <alignment horizontal="right"/>
    </xf>
    <xf numFmtId="4" fontId="8" fillId="0" borderId="18" xfId="4" applyNumberFormat="1" applyFont="1" applyBorder="1" applyAlignment="1">
      <alignment horizontal="right"/>
    </xf>
    <xf numFmtId="4" fontId="8" fillId="0" borderId="17" xfId="4" applyNumberFormat="1" applyFont="1" applyBorder="1" applyAlignment="1">
      <alignment horizontal="right"/>
    </xf>
    <xf numFmtId="1" fontId="0" fillId="0" borderId="0" xfId="0" applyNumberFormat="1"/>
    <xf numFmtId="2" fontId="8" fillId="2" borderId="30" xfId="4" applyNumberFormat="1" applyFont="1" applyFill="1" applyBorder="1" applyAlignment="1">
      <alignment horizontal="right"/>
    </xf>
    <xf numFmtId="0" fontId="11" fillId="0" borderId="0" xfId="0" applyFont="1"/>
    <xf numFmtId="0" fontId="11" fillId="0" borderId="0" xfId="5" applyFont="1"/>
    <xf numFmtId="0" fontId="22" fillId="0" borderId="0" xfId="0" applyFont="1"/>
    <xf numFmtId="0" fontId="6" fillId="0" borderId="0" xfId="1" applyFont="1"/>
    <xf numFmtId="1" fontId="6" fillId="0" borderId="0" xfId="1" applyNumberFormat="1" applyFont="1"/>
    <xf numFmtId="1" fontId="26" fillId="0" borderId="0" xfId="0" quotePrefix="1" applyNumberFormat="1" applyFont="1"/>
    <xf numFmtId="1" fontId="26" fillId="0" borderId="0" xfId="0" applyNumberFormat="1" applyFont="1"/>
    <xf numFmtId="4" fontId="6" fillId="0" borderId="0" xfId="3" applyNumberFormat="1"/>
    <xf numFmtId="165" fontId="0" fillId="0" borderId="0" xfId="0" applyNumberFormat="1"/>
    <xf numFmtId="3" fontId="6" fillId="0" borderId="0" xfId="3" applyNumberFormat="1"/>
    <xf numFmtId="0" fontId="0" fillId="0" borderId="0" xfId="0" applyFill="1"/>
    <xf numFmtId="0" fontId="23" fillId="0" borderId="24" xfId="4" applyFont="1" applyFill="1" applyBorder="1" applyAlignment="1"/>
    <xf numFmtId="1" fontId="8" fillId="0" borderId="39" xfId="4" applyNumberFormat="1" applyFont="1" applyFill="1" applyBorder="1" applyAlignment="1">
      <alignment horizontal="right"/>
    </xf>
    <xf numFmtId="0" fontId="8" fillId="0" borderId="14" xfId="4" applyFont="1" applyFill="1" applyBorder="1" applyAlignment="1"/>
    <xf numFmtId="0" fontId="8" fillId="0" borderId="0" xfId="4" applyFont="1" applyFill="1" applyBorder="1" applyAlignment="1">
      <alignment horizontal="right"/>
    </xf>
    <xf numFmtId="0" fontId="8" fillId="0" borderId="39" xfId="4" applyFont="1" applyFill="1" applyBorder="1" applyAlignment="1">
      <alignment horizontal="right"/>
    </xf>
    <xf numFmtId="2" fontId="8" fillId="0" borderId="41" xfId="4" applyNumberFormat="1" applyFont="1" applyFill="1" applyBorder="1" applyAlignment="1">
      <alignment horizontal="right"/>
    </xf>
    <xf numFmtId="0" fontId="8" fillId="0" borderId="13" xfId="4" applyFont="1" applyFill="1" applyBorder="1" applyAlignment="1">
      <alignment horizontal="right"/>
    </xf>
    <xf numFmtId="0" fontId="0" fillId="0" borderId="23" xfId="0" applyFill="1" applyBorder="1"/>
    <xf numFmtId="1" fontId="0" fillId="0" borderId="37" xfId="0" applyNumberFormat="1" applyFill="1" applyBorder="1"/>
    <xf numFmtId="0" fontId="23" fillId="0" borderId="25" xfId="4" applyFont="1" applyFill="1" applyBorder="1" applyAlignment="1">
      <alignment horizontal="right"/>
    </xf>
    <xf numFmtId="0" fontId="23" fillId="0" borderId="37" xfId="4" applyFont="1" applyFill="1" applyBorder="1" applyAlignment="1">
      <alignment horizontal="right"/>
    </xf>
    <xf numFmtId="2" fontId="23" fillId="0" borderId="37" xfId="4" applyNumberFormat="1" applyFont="1" applyFill="1" applyBorder="1" applyAlignment="1">
      <alignment horizontal="right"/>
    </xf>
    <xf numFmtId="0" fontId="23" fillId="0" borderId="23" xfId="4" applyFont="1" applyFill="1" applyBorder="1" applyAlignment="1">
      <alignment horizontal="right"/>
    </xf>
    <xf numFmtId="0" fontId="0" fillId="0" borderId="18" xfId="0" applyFill="1" applyBorder="1"/>
    <xf numFmtId="1" fontId="0" fillId="0" borderId="31" xfId="0" applyNumberFormat="1" applyFill="1" applyBorder="1"/>
    <xf numFmtId="0" fontId="23" fillId="0" borderId="19" xfId="4" applyFont="1" applyFill="1" applyBorder="1" applyAlignment="1"/>
    <xf numFmtId="0" fontId="23" fillId="0" borderId="20" xfId="4" applyFont="1" applyFill="1" applyBorder="1" applyAlignment="1">
      <alignment horizontal="right"/>
    </xf>
    <xf numFmtId="0" fontId="23" fillId="0" borderId="31" xfId="4" applyFont="1" applyFill="1" applyBorder="1" applyAlignment="1">
      <alignment horizontal="right"/>
    </xf>
    <xf numFmtId="0" fontId="23" fillId="0" borderId="18" xfId="4" applyFont="1" applyFill="1" applyBorder="1" applyAlignment="1">
      <alignment horizontal="right"/>
    </xf>
    <xf numFmtId="164" fontId="8" fillId="0" borderId="41" xfId="4" applyNumberFormat="1" applyFont="1" applyFill="1" applyBorder="1" applyAlignment="1">
      <alignment horizontal="right"/>
    </xf>
    <xf numFmtId="0" fontId="8" fillId="0" borderId="27" xfId="4" applyFont="1" applyFill="1" applyBorder="1" applyAlignment="1">
      <alignment horizontal="right"/>
    </xf>
    <xf numFmtId="1" fontId="8" fillId="0" borderId="37" xfId="4" applyNumberFormat="1" applyFont="1" applyFill="1" applyBorder="1" applyAlignment="1">
      <alignment horizontal="right"/>
    </xf>
    <xf numFmtId="0" fontId="8" fillId="0" borderId="24" xfId="4" applyFont="1" applyFill="1" applyBorder="1" applyAlignment="1"/>
    <xf numFmtId="0" fontId="8" fillId="0" borderId="25" xfId="4" applyFont="1" applyFill="1" applyBorder="1" applyAlignment="1">
      <alignment horizontal="right"/>
    </xf>
    <xf numFmtId="0" fontId="8" fillId="0" borderId="37" xfId="4" applyFont="1" applyFill="1" applyBorder="1" applyAlignment="1">
      <alignment horizontal="right"/>
    </xf>
    <xf numFmtId="0" fontId="8" fillId="0" borderId="23" xfId="4" applyFont="1" applyFill="1" applyBorder="1" applyAlignment="1">
      <alignment horizontal="right"/>
    </xf>
    <xf numFmtId="1" fontId="8" fillId="0" borderId="31" xfId="4" applyNumberFormat="1" applyFont="1" applyFill="1" applyBorder="1" applyAlignment="1">
      <alignment horizontal="right"/>
    </xf>
    <xf numFmtId="0" fontId="8" fillId="0" borderId="19" xfId="4" applyFont="1" applyFill="1" applyBorder="1" applyAlignment="1"/>
    <xf numFmtId="0" fontId="8" fillId="0" borderId="20" xfId="4" applyFont="1" applyFill="1" applyBorder="1" applyAlignment="1">
      <alignment horizontal="right"/>
    </xf>
    <xf numFmtId="0" fontId="8" fillId="0" borderId="31" xfId="4" applyFont="1" applyFill="1" applyBorder="1" applyAlignment="1">
      <alignment horizontal="right"/>
    </xf>
    <xf numFmtId="0" fontId="8" fillId="0" borderId="7" xfId="4" applyFont="1" applyFill="1" applyBorder="1" applyAlignment="1">
      <alignment horizontal="right"/>
    </xf>
    <xf numFmtId="0" fontId="8" fillId="0" borderId="18" xfId="4" applyFont="1" applyFill="1" applyBorder="1" applyAlignment="1">
      <alignment horizontal="right"/>
    </xf>
    <xf numFmtId="2" fontId="8" fillId="0" borderId="13" xfId="4" applyNumberFormat="1" applyFont="1" applyFill="1" applyBorder="1" applyAlignment="1">
      <alignment horizontal="right"/>
    </xf>
    <xf numFmtId="0" fontId="8" fillId="0" borderId="6" xfId="4" applyFont="1" applyFill="1" applyBorder="1" applyAlignment="1">
      <alignment horizontal="left"/>
    </xf>
    <xf numFmtId="4" fontId="8" fillId="0" borderId="13" xfId="4" applyNumberFormat="1" applyFont="1" applyFill="1" applyBorder="1" applyAlignment="1">
      <alignment horizontal="right"/>
    </xf>
    <xf numFmtId="164" fontId="8" fillId="0" borderId="18" xfId="4" applyNumberFormat="1" applyFont="1" applyFill="1" applyBorder="1" applyAlignment="1">
      <alignment horizontal="right"/>
    </xf>
    <xf numFmtId="164" fontId="8" fillId="0" borderId="36" xfId="4" applyNumberFormat="1" applyFont="1" applyFill="1" applyBorder="1" applyAlignment="1"/>
    <xf numFmtId="164" fontId="8" fillId="0" borderId="30" xfId="4" applyNumberFormat="1" applyFont="1" applyFill="1" applyBorder="1" applyAlignment="1"/>
    <xf numFmtId="164" fontId="8" fillId="0" borderId="41" xfId="4" applyNumberFormat="1" applyFont="1" applyFill="1" applyBorder="1" applyAlignment="1"/>
    <xf numFmtId="164" fontId="8" fillId="0" borderId="13" xfId="4" applyNumberFormat="1" applyFont="1" applyFill="1" applyBorder="1" applyAlignment="1">
      <alignment horizontal="right"/>
    </xf>
    <xf numFmtId="2" fontId="8" fillId="0" borderId="24" xfId="4" applyNumberFormat="1" applyFont="1" applyFill="1" applyBorder="1" applyAlignment="1"/>
    <xf numFmtId="2" fontId="8" fillId="0" borderId="24" xfId="4" applyNumberFormat="1" applyFont="1" applyFill="1" applyBorder="1" applyAlignment="1">
      <alignment horizontal="right"/>
    </xf>
    <xf numFmtId="1" fontId="8" fillId="0" borderId="39" xfId="4" applyNumberFormat="1" applyFont="1" applyFill="1" applyBorder="1" applyAlignment="1">
      <alignment horizontal="center"/>
    </xf>
    <xf numFmtId="2" fontId="8" fillId="0" borderId="11" xfId="4" applyNumberFormat="1" applyFont="1" applyFill="1" applyBorder="1" applyAlignment="1"/>
    <xf numFmtId="2" fontId="8" fillId="0" borderId="46" xfId="4" applyNumberFormat="1" applyFont="1" applyFill="1" applyBorder="1" applyAlignment="1">
      <alignment horizontal="right"/>
    </xf>
    <xf numFmtId="0" fontId="8" fillId="0" borderId="11" xfId="4" applyFont="1" applyFill="1" applyBorder="1" applyAlignment="1">
      <alignment horizontal="right"/>
    </xf>
    <xf numFmtId="0" fontId="0" fillId="0" borderId="0" xfId="0" applyBorder="1"/>
    <xf numFmtId="2" fontId="17" fillId="0" borderId="37" xfId="4" applyNumberFormat="1" applyFont="1" applyFill="1" applyBorder="1" applyAlignment="1">
      <alignment vertical="center"/>
    </xf>
    <xf numFmtId="0" fontId="17" fillId="0" borderId="31" xfId="4" applyFont="1" applyFill="1" applyBorder="1" applyAlignment="1">
      <alignment vertical="center"/>
    </xf>
    <xf numFmtId="1" fontId="17" fillId="0" borderId="31" xfId="4" applyNumberFormat="1" applyFont="1" applyFill="1" applyBorder="1" applyAlignment="1">
      <alignment vertical="center"/>
    </xf>
    <xf numFmtId="0" fontId="17" fillId="0" borderId="19" xfId="4" applyFont="1" applyFill="1" applyBorder="1" applyAlignment="1">
      <alignment vertical="center"/>
    </xf>
    <xf numFmtId="4" fontId="17" fillId="0" borderId="36" xfId="4" applyNumberFormat="1" applyFont="1" applyFill="1" applyBorder="1" applyAlignment="1">
      <alignment horizontal="center" vertical="center"/>
    </xf>
    <xf numFmtId="4" fontId="17" fillId="0" borderId="24" xfId="4" applyNumberFormat="1" applyFont="1" applyFill="1" applyBorder="1" applyAlignment="1">
      <alignment horizontal="center" vertical="center"/>
    </xf>
    <xf numFmtId="4" fontId="17" fillId="0" borderId="19" xfId="4" applyNumberFormat="1" applyFont="1" applyFill="1" applyBorder="1" applyAlignment="1">
      <alignment horizontal="center" vertical="center"/>
    </xf>
    <xf numFmtId="4" fontId="17" fillId="0" borderId="30" xfId="4" applyNumberFormat="1" applyFont="1" applyFill="1" applyBorder="1" applyAlignment="1">
      <alignment horizontal="center" vertical="center"/>
    </xf>
    <xf numFmtId="4" fontId="17" fillId="0" borderId="18" xfId="4" applyNumberFormat="1" applyFont="1" applyFill="1" applyBorder="1" applyAlignment="1">
      <alignment horizontal="center" vertical="center"/>
    </xf>
    <xf numFmtId="0" fontId="8" fillId="0" borderId="24" xfId="4" applyFont="1" applyBorder="1" applyAlignment="1">
      <alignment horizontal="right"/>
    </xf>
    <xf numFmtId="4" fontId="8" fillId="0" borderId="30" xfId="4" applyNumberFormat="1" applyFont="1" applyBorder="1" applyAlignment="1">
      <alignment horizontal="right"/>
    </xf>
    <xf numFmtId="4" fontId="19" fillId="3" borderId="35" xfId="0" applyNumberFormat="1" applyFont="1" applyFill="1" applyBorder="1" applyAlignment="1">
      <alignment horizontal="center" wrapText="1"/>
    </xf>
    <xf numFmtId="1" fontId="19" fillId="3" borderId="35" xfId="0" applyNumberFormat="1" applyFont="1" applyFill="1" applyBorder="1" applyAlignment="1">
      <alignment horizontal="center" wrapText="1"/>
    </xf>
    <xf numFmtId="4" fontId="0" fillId="3" borderId="35" xfId="0" applyNumberFormat="1" applyFill="1" applyBorder="1"/>
    <xf numFmtId="0" fontId="19" fillId="3" borderId="35" xfId="0" applyFont="1" applyFill="1" applyBorder="1" applyAlignment="1">
      <alignment horizontal="center" wrapText="1"/>
    </xf>
    <xf numFmtId="2" fontId="19" fillId="3" borderId="35" xfId="0" applyNumberFormat="1" applyFont="1" applyFill="1" applyBorder="1" applyAlignment="1">
      <alignment horizontal="center" wrapText="1"/>
    </xf>
    <xf numFmtId="1" fontId="25" fillId="3" borderId="35" xfId="0" applyNumberFormat="1" applyFont="1" applyFill="1" applyBorder="1" applyAlignment="1">
      <alignment horizontal="center" wrapText="1"/>
    </xf>
    <xf numFmtId="0" fontId="0" fillId="0" borderId="35" xfId="0" applyBorder="1"/>
    <xf numFmtId="0" fontId="19" fillId="3" borderId="31" xfId="0" applyFont="1" applyFill="1" applyBorder="1" applyAlignment="1">
      <alignment horizontal="center" wrapText="1"/>
    </xf>
    <xf numFmtId="4" fontId="19" fillId="3" borderId="31" xfId="0" applyNumberFormat="1" applyFont="1" applyFill="1" applyBorder="1" applyAlignment="1">
      <alignment horizontal="center" wrapText="1"/>
    </xf>
    <xf numFmtId="1" fontId="24" fillId="3" borderId="31" xfId="6" applyNumberFormat="1" applyFill="1" applyBorder="1" applyAlignment="1">
      <alignment horizontal="center" wrapText="1"/>
    </xf>
    <xf numFmtId="0" fontId="0" fillId="0" borderId="31" xfId="0" applyBorder="1"/>
    <xf numFmtId="0" fontId="8" fillId="0" borderId="0" xfId="2" applyFont="1" applyBorder="1" applyAlignment="1">
      <alignment horizontal="center"/>
    </xf>
    <xf numFmtId="0" fontId="26" fillId="0" borderId="35" xfId="0" applyFont="1" applyBorder="1"/>
    <xf numFmtId="0" fontId="8" fillId="0" borderId="0" xfId="2" applyFont="1" applyAlignment="1">
      <alignment horizontal="right"/>
    </xf>
    <xf numFmtId="0" fontId="26" fillId="0" borderId="0" xfId="0" applyFont="1"/>
    <xf numFmtId="0" fontId="8" fillId="0" borderId="0" xfId="2" applyFont="1" applyAlignment="1">
      <alignment horizontal="center"/>
    </xf>
    <xf numFmtId="164" fontId="10" fillId="0" borderId="0" xfId="3" applyNumberFormat="1" applyFont="1" applyAlignment="1">
      <alignment horizontal="center"/>
    </xf>
    <xf numFmtId="164" fontId="8" fillId="0" borderId="0" xfId="3" applyNumberFormat="1" applyFont="1" applyAlignment="1">
      <alignment horizontal="center"/>
    </xf>
    <xf numFmtId="4" fontId="11" fillId="0" borderId="0" xfId="0" applyNumberFormat="1" applyFont="1"/>
    <xf numFmtId="2" fontId="6" fillId="0" borderId="0" xfId="4" applyNumberFormat="1" applyAlignment="1">
      <alignment horizontal="left"/>
    </xf>
    <xf numFmtId="0" fontId="11" fillId="0" borderId="34" xfId="0" applyFont="1" applyBorder="1" applyAlignment="1">
      <alignment horizontal="center" vertical="center"/>
    </xf>
    <xf numFmtId="0" fontId="30" fillId="0" borderId="0" xfId="0" applyFont="1" applyAlignment="1">
      <alignment horizontal="right" vertical="center"/>
    </xf>
    <xf numFmtId="0" fontId="30" fillId="0" borderId="0" xfId="0" applyFont="1" applyAlignment="1">
      <alignment horizontal="right" vertical="top"/>
    </xf>
    <xf numFmtId="0" fontId="0" fillId="0" borderId="0" xfId="0" applyAlignment="1">
      <alignment horizontal="center" vertical="center"/>
    </xf>
    <xf numFmtId="0" fontId="11" fillId="0" borderId="18" xfId="0" applyFont="1" applyBorder="1" applyAlignment="1">
      <alignment horizontal="center" vertical="center"/>
    </xf>
    <xf numFmtId="0" fontId="0" fillId="3" borderId="0" xfId="0" applyFill="1"/>
    <xf numFmtId="0" fontId="8" fillId="0" borderId="25" xfId="4" applyFont="1" applyFill="1" applyBorder="1" applyAlignment="1"/>
    <xf numFmtId="0" fontId="8" fillId="0" borderId="20" xfId="4" applyFont="1" applyFill="1" applyBorder="1" applyAlignment="1"/>
    <xf numFmtId="2" fontId="8" fillId="0" borderId="0" xfId="4" applyNumberFormat="1" applyFont="1" applyFill="1" applyBorder="1" applyAlignment="1">
      <alignment horizontal="right"/>
    </xf>
    <xf numFmtId="2" fontId="8" fillId="0" borderId="20" xfId="4" applyNumberFormat="1" applyFont="1" applyFill="1" applyBorder="1" applyAlignment="1">
      <alignment horizontal="right"/>
    </xf>
    <xf numFmtId="0" fontId="8" fillId="0" borderId="0" xfId="4" applyFont="1" applyFill="1" applyBorder="1" applyAlignment="1"/>
    <xf numFmtId="0" fontId="8" fillId="0" borderId="41" xfId="4" applyFont="1" applyFill="1" applyBorder="1" applyAlignment="1">
      <alignment horizontal="right"/>
    </xf>
    <xf numFmtId="0" fontId="23" fillId="0" borderId="36" xfId="4" applyFont="1" applyFill="1" applyBorder="1" applyAlignment="1">
      <alignment horizontal="right"/>
    </xf>
    <xf numFmtId="0" fontId="23" fillId="0" borderId="30" xfId="4" applyFont="1" applyFill="1" applyBorder="1" applyAlignment="1">
      <alignment horizontal="right"/>
    </xf>
    <xf numFmtId="0" fontId="8" fillId="0" borderId="36" xfId="4" applyFont="1" applyFill="1" applyBorder="1" applyAlignment="1">
      <alignment horizontal="right"/>
    </xf>
    <xf numFmtId="0" fontId="8" fillId="0" borderId="30" xfId="4" applyFont="1" applyFill="1" applyBorder="1" applyAlignment="1">
      <alignment horizontal="right"/>
    </xf>
    <xf numFmtId="2" fontId="17" fillId="0" borderId="36" xfId="4" applyNumberFormat="1" applyFont="1" applyFill="1" applyBorder="1" applyAlignment="1">
      <alignment vertical="center"/>
    </xf>
    <xf numFmtId="0" fontId="17" fillId="0" borderId="30" xfId="4" applyFont="1" applyFill="1" applyBorder="1" applyAlignment="1">
      <alignment vertical="center"/>
    </xf>
    <xf numFmtId="2" fontId="8" fillId="0" borderId="22" xfId="4" applyNumberFormat="1" applyFont="1" applyFill="1" applyBorder="1" applyAlignment="1">
      <alignment horizontal="right"/>
    </xf>
    <xf numFmtId="0" fontId="8" fillId="0" borderId="9" xfId="4" applyFont="1" applyFill="1" applyBorder="1" applyAlignment="1">
      <alignment horizontal="right"/>
    </xf>
    <xf numFmtId="0" fontId="8" fillId="3" borderId="16" xfId="4" applyFont="1" applyFill="1" applyBorder="1" applyAlignment="1"/>
    <xf numFmtId="0" fontId="8" fillId="3" borderId="4" xfId="4" applyFont="1" applyFill="1" applyBorder="1" applyAlignment="1"/>
    <xf numFmtId="0" fontId="8" fillId="3" borderId="21" xfId="4" applyFont="1" applyFill="1" applyBorder="1" applyAlignment="1"/>
    <xf numFmtId="0" fontId="8" fillId="3" borderId="8" xfId="4" applyFont="1" applyFill="1" applyBorder="1" applyAlignment="1">
      <alignment horizontal="center"/>
    </xf>
    <xf numFmtId="4" fontId="21" fillId="0" borderId="36" xfId="0" applyNumberFormat="1" applyFont="1" applyBorder="1"/>
    <xf numFmtId="4" fontId="21" fillId="0" borderId="30" xfId="0" applyNumberFormat="1" applyFont="1" applyBorder="1"/>
    <xf numFmtId="0" fontId="8" fillId="3" borderId="4" xfId="3" applyFont="1" applyFill="1" applyBorder="1" applyAlignment="1">
      <alignment horizontal="center" vertical="center"/>
    </xf>
    <xf numFmtId="0" fontId="8" fillId="3" borderId="16" xfId="3" applyFont="1" applyFill="1" applyBorder="1" applyAlignment="1">
      <alignment horizontal="center" vertical="center"/>
    </xf>
    <xf numFmtId="0" fontId="8" fillId="3" borderId="21" xfId="3" applyFont="1" applyFill="1" applyBorder="1" applyAlignment="1">
      <alignment horizontal="center" vertical="center"/>
    </xf>
    <xf numFmtId="0" fontId="5" fillId="3" borderId="16" xfId="8" applyFont="1" applyFill="1" applyBorder="1" applyAlignment="1">
      <alignment horizontal="right"/>
    </xf>
    <xf numFmtId="0" fontId="5" fillId="3" borderId="20" xfId="8" applyFont="1" applyFill="1" applyBorder="1"/>
    <xf numFmtId="1" fontId="5" fillId="3" borderId="31" xfId="8" applyNumberFormat="1" applyFont="1" applyFill="1" applyBorder="1"/>
    <xf numFmtId="0" fontId="5" fillId="3" borderId="31" xfId="8" applyFont="1" applyFill="1" applyBorder="1"/>
    <xf numFmtId="0" fontId="5" fillId="3" borderId="49" xfId="8" applyFont="1" applyFill="1" applyBorder="1"/>
    <xf numFmtId="0" fontId="5" fillId="3" borderId="16" xfId="8" applyFont="1" applyFill="1" applyBorder="1"/>
    <xf numFmtId="0" fontId="5" fillId="3" borderId="32" xfId="8" applyFont="1" applyFill="1" applyBorder="1" applyAlignment="1">
      <alignment horizontal="right"/>
    </xf>
    <xf numFmtId="0" fontId="5" fillId="3" borderId="33" xfId="8" applyFont="1" applyFill="1" applyBorder="1"/>
    <xf numFmtId="1" fontId="5" fillId="3" borderId="35" xfId="8" applyNumberFormat="1" applyFont="1" applyFill="1" applyBorder="1"/>
    <xf numFmtId="0" fontId="5" fillId="3" borderId="35" xfId="8" applyFont="1" applyFill="1" applyBorder="1"/>
    <xf numFmtId="0" fontId="5" fillId="3" borderId="44" xfId="8" applyFont="1" applyFill="1" applyBorder="1"/>
    <xf numFmtId="0" fontId="5" fillId="3" borderId="32" xfId="8" applyFont="1" applyFill="1" applyBorder="1"/>
    <xf numFmtId="1" fontId="5" fillId="3" borderId="35" xfId="8" applyNumberFormat="1" applyFont="1" applyFill="1" applyBorder="1" applyAlignment="1">
      <alignment vertical="center"/>
    </xf>
    <xf numFmtId="1" fontId="5" fillId="3" borderId="35" xfId="8" applyNumberFormat="1" applyFont="1" applyFill="1" applyBorder="1" applyAlignment="1">
      <alignment horizontal="right"/>
    </xf>
    <xf numFmtId="0" fontId="5" fillId="3" borderId="0" xfId="8" applyFont="1" applyFill="1" applyBorder="1" applyAlignment="1">
      <alignment vertical="center"/>
    </xf>
    <xf numFmtId="0" fontId="5" fillId="3" borderId="21" xfId="8" applyFont="1" applyFill="1" applyBorder="1" applyAlignment="1">
      <alignment horizontal="right"/>
    </xf>
    <xf numFmtId="0" fontId="5" fillId="3" borderId="25" xfId="8" applyFont="1" applyFill="1" applyBorder="1"/>
    <xf numFmtId="0" fontId="6" fillId="3" borderId="0" xfId="1" applyFill="1"/>
    <xf numFmtId="2" fontId="6" fillId="3" borderId="0" xfId="1" applyNumberFormat="1" applyFill="1"/>
    <xf numFmtId="4" fontId="10" fillId="3" borderId="35" xfId="1" applyNumberFormat="1" applyFont="1" applyFill="1" applyBorder="1"/>
    <xf numFmtId="0" fontId="8" fillId="3" borderId="34" xfId="1" applyFont="1" applyFill="1" applyBorder="1" applyAlignment="1">
      <alignment horizontal="right" vertical="center"/>
    </xf>
    <xf numFmtId="2" fontId="8" fillId="0" borderId="18" xfId="3" applyNumberFormat="1" applyFont="1" applyBorder="1" applyAlignment="1">
      <alignment horizontal="right"/>
    </xf>
    <xf numFmtId="49" fontId="8" fillId="3" borderId="4" xfId="3" applyNumberFormat="1" applyFont="1" applyFill="1" applyBorder="1"/>
    <xf numFmtId="49" fontId="8" fillId="3" borderId="16" xfId="3" applyNumberFormat="1" applyFont="1" applyFill="1" applyBorder="1"/>
    <xf numFmtId="49" fontId="8" fillId="3" borderId="21" xfId="3" applyNumberFormat="1" applyFont="1" applyFill="1" applyBorder="1"/>
    <xf numFmtId="49" fontId="8" fillId="3" borderId="8" xfId="3" applyNumberFormat="1" applyFont="1" applyFill="1" applyBorder="1"/>
    <xf numFmtId="49" fontId="8" fillId="0" borderId="0" xfId="3" applyNumberFormat="1" applyFont="1" applyBorder="1"/>
    <xf numFmtId="49" fontId="8" fillId="0" borderId="20" xfId="3" applyNumberFormat="1" applyFont="1" applyBorder="1"/>
    <xf numFmtId="49" fontId="23" fillId="0" borderId="20" xfId="3" applyNumberFormat="1" applyFont="1" applyBorder="1"/>
    <xf numFmtId="49" fontId="8" fillId="0" borderId="28" xfId="3" applyNumberFormat="1" applyFont="1" applyBorder="1"/>
    <xf numFmtId="0" fontId="8" fillId="3" borderId="48" xfId="1" applyFont="1" applyFill="1" applyBorder="1" applyAlignment="1">
      <alignment horizontal="right" vertical="center"/>
    </xf>
    <xf numFmtId="4" fontId="10" fillId="3" borderId="31" xfId="1" applyNumberFormat="1" applyFont="1" applyFill="1" applyBorder="1"/>
    <xf numFmtId="0" fontId="6" fillId="3" borderId="28" xfId="1" applyFill="1" applyBorder="1"/>
    <xf numFmtId="2" fontId="6" fillId="3" borderId="28" xfId="1" applyNumberFormat="1" applyFill="1" applyBorder="1"/>
    <xf numFmtId="0" fontId="6" fillId="0" borderId="28" xfId="1" applyBorder="1"/>
    <xf numFmtId="1" fontId="10" fillId="3" borderId="19" xfId="1" applyNumberFormat="1" applyFont="1" applyFill="1" applyBorder="1"/>
    <xf numFmtId="1" fontId="10" fillId="3" borderId="54" xfId="1" applyNumberFormat="1" applyFont="1" applyFill="1" applyBorder="1"/>
    <xf numFmtId="0" fontId="0" fillId="3" borderId="35" xfId="0" applyFill="1" applyBorder="1" applyAlignment="1">
      <alignment horizontal="center"/>
    </xf>
    <xf numFmtId="2" fontId="0" fillId="3" borderId="35" xfId="0" applyNumberFormat="1" applyFill="1" applyBorder="1" applyAlignment="1">
      <alignment horizontal="center"/>
    </xf>
    <xf numFmtId="0" fontId="19" fillId="3" borderId="35" xfId="0" applyFont="1" applyFill="1" applyBorder="1" applyAlignment="1">
      <alignment horizontal="center"/>
    </xf>
    <xf numFmtId="2" fontId="19" fillId="3" borderId="35" xfId="0" applyNumberFormat="1" applyFont="1" applyFill="1" applyBorder="1" applyAlignment="1">
      <alignment horizontal="center" vertical="center"/>
    </xf>
    <xf numFmtId="2" fontId="19" fillId="3" borderId="35" xfId="0" applyNumberFormat="1" applyFont="1" applyFill="1" applyBorder="1" applyAlignment="1">
      <alignment horizontal="center" vertical="center" wrapText="1"/>
    </xf>
    <xf numFmtId="1" fontId="8" fillId="3" borderId="3" xfId="9" applyNumberFormat="1" applyFont="1" applyFill="1" applyBorder="1" applyAlignment="1">
      <alignment horizontal="center"/>
    </xf>
    <xf numFmtId="164" fontId="16" fillId="0" borderId="13" xfId="3" applyNumberFormat="1" applyFont="1" applyBorder="1" applyAlignment="1">
      <alignment horizontal="center"/>
    </xf>
    <xf numFmtId="0" fontId="23" fillId="0" borderId="0" xfId="2" applyFont="1"/>
    <xf numFmtId="0" fontId="8" fillId="0" borderId="0" xfId="2" applyFont="1"/>
    <xf numFmtId="0" fontId="23" fillId="0" borderId="0" xfId="1" applyFont="1"/>
    <xf numFmtId="0" fontId="16" fillId="0" borderId="0" xfId="1" applyFont="1"/>
    <xf numFmtId="2" fontId="16" fillId="0" borderId="0" xfId="1" applyNumberFormat="1" applyFont="1"/>
    <xf numFmtId="0" fontId="23" fillId="0" borderId="0" xfId="3" applyFont="1"/>
    <xf numFmtId="0" fontId="16" fillId="0" borderId="0" xfId="3" applyFont="1"/>
    <xf numFmtId="2" fontId="16" fillId="0" borderId="0" xfId="3" applyNumberFormat="1" applyFont="1"/>
    <xf numFmtId="164" fontId="16" fillId="0" borderId="0" xfId="3" applyNumberFormat="1" applyFont="1"/>
    <xf numFmtId="0" fontId="23" fillId="0" borderId="0" xfId="4" applyFont="1" applyAlignment="1">
      <alignment horizontal="left"/>
    </xf>
    <xf numFmtId="0" fontId="16" fillId="0" borderId="0" xfId="4" applyFont="1" applyAlignment="1">
      <alignment horizontal="left"/>
    </xf>
    <xf numFmtId="164" fontId="16" fillId="0" borderId="0" xfId="4" applyNumberFormat="1" applyFont="1" applyAlignment="1">
      <alignment horizontal="left"/>
    </xf>
    <xf numFmtId="0" fontId="16" fillId="0" borderId="0" xfId="4" applyFont="1" applyAlignment="1">
      <alignment horizontal="center"/>
    </xf>
    <xf numFmtId="164" fontId="16" fillId="0" borderId="0" xfId="4" applyNumberFormat="1" applyFont="1" applyAlignment="1">
      <alignment horizontal="center"/>
    </xf>
    <xf numFmtId="0" fontId="16" fillId="0" borderId="0" xfId="4" applyFont="1"/>
    <xf numFmtId="0" fontId="21" fillId="0" borderId="0" xfId="5" applyFont="1" applyAlignment="1">
      <alignment horizontal="center" vertical="top" wrapText="1"/>
    </xf>
    <xf numFmtId="0" fontId="22" fillId="0" borderId="0" xfId="5" applyFont="1"/>
    <xf numFmtId="0" fontId="16" fillId="0" borderId="0" xfId="2" applyFont="1" applyAlignment="1">
      <alignment horizontal="left"/>
    </xf>
    <xf numFmtId="0" fontId="26" fillId="0" borderId="28" xfId="0" applyFont="1" applyFill="1" applyBorder="1"/>
    <xf numFmtId="2" fontId="39" fillId="8" borderId="35" xfId="0" applyNumberFormat="1" applyFont="1" applyFill="1" applyBorder="1" applyAlignment="1">
      <alignment horizontal="center" wrapText="1"/>
    </xf>
    <xf numFmtId="2" fontId="39" fillId="8" borderId="31" xfId="0" applyNumberFormat="1" applyFont="1" applyFill="1" applyBorder="1" applyAlignment="1">
      <alignment horizontal="center" wrapText="1"/>
    </xf>
    <xf numFmtId="0" fontId="26" fillId="0" borderId="0" xfId="0" applyFont="1" applyAlignment="1">
      <alignment vertical="center"/>
    </xf>
    <xf numFmtId="0" fontId="11" fillId="0" borderId="0" xfId="0" applyFont="1" applyAlignment="1">
      <alignment vertical="center"/>
    </xf>
    <xf numFmtId="0" fontId="0" fillId="0" borderId="0" xfId="0" applyFill="1" applyBorder="1"/>
    <xf numFmtId="0" fontId="12" fillId="0" borderId="28" xfId="1" applyFont="1" applyFill="1" applyBorder="1"/>
    <xf numFmtId="0" fontId="6" fillId="0" borderId="0" xfId="1" applyFill="1"/>
    <xf numFmtId="0" fontId="6" fillId="0" borderId="20" xfId="1" applyFill="1" applyBorder="1"/>
    <xf numFmtId="2" fontId="6" fillId="0" borderId="20" xfId="1" applyNumberFormat="1" applyFill="1" applyBorder="1"/>
    <xf numFmtId="2" fontId="6" fillId="0" borderId="0" xfId="1" applyNumberFormat="1" applyFill="1"/>
    <xf numFmtId="0" fontId="23" fillId="0" borderId="0" xfId="2" applyFont="1" applyFill="1" applyAlignment="1"/>
    <xf numFmtId="0" fontId="8" fillId="0" borderId="0" xfId="2" applyFont="1" applyFill="1"/>
    <xf numFmtId="0" fontId="8" fillId="0" borderId="0" xfId="0" applyFont="1" applyFill="1" applyAlignment="1">
      <alignment horizontal="right"/>
    </xf>
    <xf numFmtId="0" fontId="23" fillId="0" borderId="28" xfId="3" applyFont="1" applyFill="1" applyBorder="1"/>
    <xf numFmtId="0" fontId="16" fillId="0" borderId="28" xfId="3" applyFont="1" applyFill="1" applyBorder="1"/>
    <xf numFmtId="164" fontId="8" fillId="0" borderId="43" xfId="3" applyNumberFormat="1" applyFont="1" applyFill="1" applyBorder="1" applyAlignment="1">
      <alignment horizontal="center"/>
    </xf>
    <xf numFmtId="164" fontId="8" fillId="0" borderId="20" xfId="3" applyNumberFormat="1" applyFont="1" applyFill="1" applyBorder="1" applyAlignment="1">
      <alignment horizontal="center"/>
    </xf>
    <xf numFmtId="0" fontId="23" fillId="0" borderId="0" xfId="4" applyFont="1" applyFill="1" applyAlignment="1">
      <alignment horizontal="left"/>
    </xf>
    <xf numFmtId="0" fontId="16" fillId="0" borderId="0" xfId="4" applyFont="1" applyFill="1" applyAlignment="1">
      <alignment horizontal="left"/>
    </xf>
    <xf numFmtId="0" fontId="7" fillId="0" borderId="0" xfId="4" applyFont="1" applyFill="1" applyAlignment="1">
      <alignment horizontal="left"/>
    </xf>
    <xf numFmtId="0" fontId="6" fillId="0" borderId="0" xfId="4" applyFill="1" applyAlignment="1">
      <alignment horizontal="left"/>
    </xf>
    <xf numFmtId="0" fontId="21" fillId="0" borderId="0" xfId="0" applyFont="1" applyFill="1"/>
    <xf numFmtId="0" fontId="17" fillId="0" borderId="0" xfId="0" applyFont="1" applyFill="1" applyBorder="1"/>
    <xf numFmtId="0" fontId="8" fillId="0" borderId="0" xfId="0" applyFont="1" applyFill="1" applyBorder="1" applyAlignment="1">
      <alignment horizontal="right"/>
    </xf>
    <xf numFmtId="0" fontId="6" fillId="0" borderId="0" xfId="0" applyFont="1" applyFill="1" applyBorder="1"/>
    <xf numFmtId="0" fontId="0" fillId="3" borderId="0" xfId="0" applyFill="1" applyAlignment="1">
      <alignment horizontal="center" vertical="center"/>
    </xf>
    <xf numFmtId="0" fontId="6" fillId="3" borderId="0" xfId="5" applyFont="1" applyFill="1" applyBorder="1"/>
    <xf numFmtId="0" fontId="0" fillId="3" borderId="14" xfId="0" applyFill="1" applyBorder="1"/>
    <xf numFmtId="0" fontId="0" fillId="3" borderId="0" xfId="0" applyFill="1" applyBorder="1"/>
    <xf numFmtId="0" fontId="6" fillId="3" borderId="0" xfId="5" applyFill="1" applyBorder="1"/>
    <xf numFmtId="0" fontId="6" fillId="0" borderId="28" xfId="1" applyFill="1" applyBorder="1"/>
    <xf numFmtId="2" fontId="16" fillId="0" borderId="0" xfId="1" applyNumberFormat="1" applyFont="1" applyBorder="1"/>
    <xf numFmtId="0" fontId="16" fillId="0" borderId="0" xfId="1" applyFont="1" applyBorder="1"/>
    <xf numFmtId="0" fontId="8" fillId="0" borderId="0" xfId="2" applyFont="1" applyFill="1" applyBorder="1" applyAlignment="1">
      <alignment horizontal="center"/>
    </xf>
    <xf numFmtId="0" fontId="8" fillId="0" borderId="45" xfId="2" applyFont="1" applyFill="1" applyBorder="1"/>
    <xf numFmtId="0" fontId="8" fillId="0" borderId="0" xfId="2" applyFont="1" applyFill="1" applyBorder="1"/>
    <xf numFmtId="0" fontId="8" fillId="0" borderId="14" xfId="2" applyFont="1" applyFill="1" applyBorder="1"/>
    <xf numFmtId="0" fontId="8" fillId="0" borderId="0" xfId="2" applyFont="1" applyBorder="1"/>
    <xf numFmtId="0" fontId="8" fillId="0" borderId="14" xfId="2" applyFont="1" applyFill="1" applyBorder="1" applyAlignment="1">
      <alignment horizontal="center"/>
    </xf>
    <xf numFmtId="0" fontId="16" fillId="0" borderId="0" xfId="3" applyFont="1" applyFill="1" applyBorder="1"/>
    <xf numFmtId="2" fontId="16" fillId="0" borderId="0" xfId="3" applyNumberFormat="1" applyFont="1" applyFill="1" applyBorder="1"/>
    <xf numFmtId="164" fontId="16" fillId="0" borderId="0" xfId="3" applyNumberFormat="1" applyFont="1" applyFill="1" applyBorder="1"/>
    <xf numFmtId="164" fontId="8" fillId="0" borderId="28" xfId="3" applyNumberFormat="1" applyFont="1" applyFill="1" applyBorder="1" applyAlignment="1">
      <alignment horizontal="center"/>
    </xf>
    <xf numFmtId="0" fontId="6" fillId="0" borderId="0" xfId="4" applyFill="1" applyBorder="1" applyAlignment="1">
      <alignment horizontal="left"/>
    </xf>
    <xf numFmtId="0" fontId="6" fillId="0" borderId="0" xfId="4" applyBorder="1" applyAlignment="1">
      <alignment horizontal="left"/>
    </xf>
    <xf numFmtId="0" fontId="16" fillId="0" borderId="45" xfId="4" applyFont="1" applyFill="1" applyBorder="1" applyAlignment="1">
      <alignment horizontal="left"/>
    </xf>
    <xf numFmtId="0" fontId="16" fillId="0" borderId="0" xfId="4" applyFont="1" applyFill="1" applyBorder="1" applyAlignment="1">
      <alignment horizontal="left"/>
    </xf>
    <xf numFmtId="0" fontId="16" fillId="0" borderId="14" xfId="4" applyFont="1" applyFill="1" applyBorder="1" applyAlignment="1">
      <alignment horizontal="left"/>
    </xf>
    <xf numFmtId="0" fontId="16" fillId="0" borderId="0" xfId="4" applyFont="1" applyBorder="1" applyAlignment="1">
      <alignment horizontal="left"/>
    </xf>
    <xf numFmtId="0" fontId="0" fillId="0" borderId="28" xfId="0" applyFill="1" applyBorder="1"/>
    <xf numFmtId="164" fontId="8" fillId="0" borderId="0" xfId="3" applyNumberFormat="1" applyFont="1" applyFill="1" applyBorder="1" applyAlignment="1">
      <alignment horizontal="center"/>
    </xf>
    <xf numFmtId="4" fontId="8" fillId="3" borderId="26" xfId="3" applyNumberFormat="1" applyFont="1" applyFill="1" applyBorder="1" applyAlignment="1">
      <alignment horizontal="center" vertical="center"/>
    </xf>
    <xf numFmtId="4" fontId="8" fillId="3" borderId="28" xfId="3" applyNumberFormat="1" applyFont="1" applyFill="1" applyBorder="1" applyAlignment="1">
      <alignment horizontal="center" vertical="center"/>
    </xf>
    <xf numFmtId="49" fontId="8" fillId="0" borderId="13" xfId="3" applyNumberFormat="1" applyFont="1" applyBorder="1"/>
    <xf numFmtId="49" fontId="8" fillId="0" borderId="18" xfId="3" applyNumberFormat="1" applyFont="1" applyBorder="1"/>
    <xf numFmtId="49" fontId="23" fillId="0" borderId="18" xfId="3" applyNumberFormat="1" applyFont="1" applyBorder="1"/>
    <xf numFmtId="49" fontId="8" fillId="0" borderId="23" xfId="3" applyNumberFormat="1" applyFont="1" applyBorder="1"/>
    <xf numFmtId="49" fontId="8" fillId="0" borderId="12" xfId="3" applyNumberFormat="1" applyFont="1" applyBorder="1"/>
    <xf numFmtId="0" fontId="8" fillId="0" borderId="41" xfId="4" applyFont="1" applyBorder="1" applyAlignment="1">
      <alignment horizontal="right"/>
    </xf>
    <xf numFmtId="0" fontId="8" fillId="0" borderId="7" xfId="4" applyFont="1" applyBorder="1" applyAlignment="1">
      <alignment horizontal="right"/>
    </xf>
    <xf numFmtId="0" fontId="8" fillId="0" borderId="6" xfId="4" applyFont="1" applyBorder="1" applyAlignment="1">
      <alignment horizontal="right"/>
    </xf>
    <xf numFmtId="164" fontId="10" fillId="0" borderId="6" xfId="4" applyNumberFormat="1" applyFont="1" applyBorder="1" applyAlignment="1">
      <alignment horizontal="right"/>
    </xf>
    <xf numFmtId="4" fontId="8" fillId="0" borderId="7" xfId="4" applyNumberFormat="1" applyFont="1" applyBorder="1" applyAlignment="1">
      <alignment horizontal="right"/>
    </xf>
    <xf numFmtId="2" fontId="8" fillId="0" borderId="6" xfId="4" applyNumberFormat="1" applyFont="1" applyBorder="1" applyAlignment="1">
      <alignment horizontal="right"/>
    </xf>
    <xf numFmtId="2" fontId="8" fillId="10" borderId="35" xfId="1" applyNumberFormat="1" applyFont="1" applyFill="1" applyBorder="1" applyAlignment="1">
      <alignment horizontal="center" vertical="top"/>
    </xf>
    <xf numFmtId="2" fontId="8" fillId="10" borderId="69" xfId="1" applyNumberFormat="1" applyFont="1" applyFill="1" applyBorder="1" applyAlignment="1">
      <alignment horizontal="center" vertical="top"/>
    </xf>
    <xf numFmtId="2" fontId="8" fillId="10" borderId="35" xfId="1" applyNumberFormat="1" applyFont="1" applyFill="1" applyBorder="1" applyAlignment="1">
      <alignment vertical="top"/>
    </xf>
    <xf numFmtId="2" fontId="8" fillId="10" borderId="69" xfId="1" applyNumberFormat="1" applyFont="1" applyFill="1" applyBorder="1" applyAlignment="1">
      <alignment vertical="top"/>
    </xf>
    <xf numFmtId="0" fontId="8" fillId="10" borderId="37" xfId="1" applyFont="1" applyFill="1" applyBorder="1" applyAlignment="1">
      <alignment horizontal="center"/>
    </xf>
    <xf numFmtId="2" fontId="8" fillId="10" borderId="37" xfId="1" applyNumberFormat="1" applyFont="1" applyFill="1" applyBorder="1" applyAlignment="1">
      <alignment horizontal="center"/>
    </xf>
    <xf numFmtId="2" fontId="8" fillId="10" borderId="40" xfId="1" applyNumberFormat="1" applyFont="1" applyFill="1" applyBorder="1" applyAlignment="1">
      <alignment horizontal="center"/>
    </xf>
    <xf numFmtId="0" fontId="8" fillId="10" borderId="40" xfId="1" applyFont="1" applyFill="1" applyBorder="1" applyAlignment="1">
      <alignment horizontal="center"/>
    </xf>
    <xf numFmtId="2" fontId="8" fillId="10" borderId="29" xfId="1" applyNumberFormat="1" applyFont="1" applyFill="1" applyBorder="1" applyAlignment="1">
      <alignment horizontal="center"/>
    </xf>
    <xf numFmtId="0" fontId="8" fillId="10" borderId="55" xfId="1" applyFont="1" applyFill="1" applyBorder="1" applyAlignment="1">
      <alignment horizontal="center"/>
    </xf>
    <xf numFmtId="2" fontId="8" fillId="10" borderId="72" xfId="1" applyNumberFormat="1" applyFont="1" applyFill="1" applyBorder="1" applyAlignment="1">
      <alignment horizontal="center"/>
    </xf>
    <xf numFmtId="2" fontId="8" fillId="10" borderId="66" xfId="1" applyNumberFormat="1" applyFont="1" applyFill="1" applyBorder="1" applyAlignment="1">
      <alignment horizontal="center"/>
    </xf>
    <xf numFmtId="0" fontId="0" fillId="10" borderId="0" xfId="0" applyFill="1"/>
    <xf numFmtId="0" fontId="8" fillId="10" borderId="26" xfId="3" applyFont="1" applyFill="1" applyBorder="1" applyAlignment="1">
      <alignment horizontal="center" vertical="center" wrapText="1"/>
    </xf>
    <xf numFmtId="2" fontId="8" fillId="11" borderId="53" xfId="3" applyNumberFormat="1" applyFont="1" applyFill="1" applyBorder="1"/>
    <xf numFmtId="0" fontId="8" fillId="10" borderId="5" xfId="3" applyFont="1" applyFill="1" applyBorder="1" applyAlignment="1">
      <alignment horizontal="center" vertical="center" wrapText="1"/>
    </xf>
    <xf numFmtId="0" fontId="8" fillId="11" borderId="53" xfId="3" applyFont="1" applyFill="1" applyBorder="1"/>
    <xf numFmtId="2" fontId="9" fillId="10" borderId="53" xfId="3" applyNumberFormat="1" applyFont="1" applyFill="1" applyBorder="1" applyAlignment="1">
      <alignment horizontal="center"/>
    </xf>
    <xf numFmtId="2" fontId="9" fillId="11" borderId="53" xfId="3" applyNumberFormat="1" applyFont="1" applyFill="1" applyBorder="1" applyAlignment="1">
      <alignment horizontal="center"/>
    </xf>
    <xf numFmtId="0" fontId="9" fillId="10" borderId="53" xfId="3" applyFont="1" applyFill="1" applyBorder="1" applyAlignment="1">
      <alignment horizontal="center"/>
    </xf>
    <xf numFmtId="0" fontId="9" fillId="11" borderId="53" xfId="3" applyFont="1" applyFill="1" applyBorder="1" applyAlignment="1">
      <alignment horizontal="center"/>
    </xf>
    <xf numFmtId="2" fontId="8" fillId="10" borderId="53" xfId="3" applyNumberFormat="1" applyFont="1" applyFill="1" applyBorder="1" applyAlignment="1">
      <alignment horizontal="center"/>
    </xf>
    <xf numFmtId="2" fontId="8" fillId="11" borderId="53" xfId="3" applyNumberFormat="1" applyFont="1" applyFill="1" applyBorder="1" applyAlignment="1">
      <alignment horizontal="center"/>
    </xf>
    <xf numFmtId="0" fontId="8" fillId="10" borderId="53" xfId="3" applyFont="1" applyFill="1" applyBorder="1" applyAlignment="1">
      <alignment horizontal="center"/>
    </xf>
    <xf numFmtId="0" fontId="8" fillId="11" borderId="53" xfId="3" applyFont="1" applyFill="1" applyBorder="1" applyAlignment="1">
      <alignment horizontal="center"/>
    </xf>
    <xf numFmtId="4" fontId="8" fillId="11" borderId="53" xfId="3" applyNumberFormat="1" applyFont="1" applyFill="1" applyBorder="1"/>
    <xf numFmtId="0" fontId="36" fillId="10" borderId="72" xfId="4" applyFont="1" applyFill="1" applyBorder="1" applyAlignment="1">
      <alignment horizontal="left"/>
    </xf>
    <xf numFmtId="0" fontId="6" fillId="10" borderId="55" xfId="4" applyFill="1" applyBorder="1" applyAlignment="1">
      <alignment horizontal="left"/>
    </xf>
    <xf numFmtId="0" fontId="6" fillId="10" borderId="0" xfId="4" applyFill="1" applyAlignment="1">
      <alignment horizontal="left"/>
    </xf>
    <xf numFmtId="164" fontId="6" fillId="10" borderId="0" xfId="4" applyNumberFormat="1" applyFill="1" applyAlignment="1">
      <alignment horizontal="left"/>
    </xf>
    <xf numFmtId="0" fontId="6" fillId="10" borderId="0" xfId="4" applyFill="1" applyAlignment="1">
      <alignment horizontal="center"/>
    </xf>
    <xf numFmtId="164" fontId="6" fillId="10" borderId="0" xfId="4" applyNumberFormat="1" applyFill="1" applyAlignment="1">
      <alignment horizontal="center"/>
    </xf>
    <xf numFmtId="0" fontId="6" fillId="10" borderId="0" xfId="4" applyFill="1"/>
    <xf numFmtId="0" fontId="8" fillId="13" borderId="1" xfId="4" applyFont="1" applyFill="1" applyBorder="1" applyAlignment="1">
      <alignment horizontal="left"/>
    </xf>
    <xf numFmtId="0" fontId="8" fillId="13" borderId="4" xfId="4" applyFont="1" applyFill="1" applyBorder="1" applyAlignment="1">
      <alignment horizontal="left"/>
    </xf>
    <xf numFmtId="0" fontId="8" fillId="13" borderId="6" xfId="4" applyFont="1" applyFill="1" applyBorder="1" applyAlignment="1">
      <alignment horizontal="center"/>
    </xf>
    <xf numFmtId="0" fontId="8" fillId="13" borderId="37" xfId="4" applyFont="1" applyFill="1" applyBorder="1" applyAlignment="1">
      <alignment horizontal="center"/>
    </xf>
    <xf numFmtId="0" fontId="8" fillId="13" borderId="0" xfId="4" applyFont="1" applyFill="1" applyBorder="1" applyAlignment="1">
      <alignment horizontal="left"/>
    </xf>
    <xf numFmtId="0" fontId="15" fillId="13" borderId="37" xfId="4" applyFont="1" applyFill="1" applyBorder="1" applyAlignment="1">
      <alignment horizontal="left"/>
    </xf>
    <xf numFmtId="0" fontId="15" fillId="13" borderId="36" xfId="0" applyFont="1" applyFill="1" applyBorder="1" applyAlignment="1">
      <alignment horizontal="left"/>
    </xf>
    <xf numFmtId="164" fontId="9" fillId="13" borderId="36" xfId="4" applyNumberFormat="1" applyFont="1" applyFill="1" applyBorder="1" applyAlignment="1">
      <alignment horizontal="left"/>
    </xf>
    <xf numFmtId="0" fontId="9" fillId="13" borderId="5" xfId="4" applyFont="1" applyFill="1" applyBorder="1" applyAlignment="1">
      <alignment horizontal="center" vertical="center"/>
    </xf>
    <xf numFmtId="0" fontId="8" fillId="13" borderId="44" xfId="4" applyFont="1" applyFill="1" applyBorder="1"/>
    <xf numFmtId="0" fontId="6" fillId="13" borderId="86" xfId="4" applyFill="1" applyBorder="1"/>
    <xf numFmtId="0" fontId="8" fillId="13" borderId="39" xfId="4" applyFont="1" applyFill="1" applyBorder="1" applyAlignment="1">
      <alignment horizontal="center"/>
    </xf>
    <xf numFmtId="0" fontId="8" fillId="13" borderId="39" xfId="4" applyFont="1" applyFill="1" applyBorder="1" applyAlignment="1">
      <alignment horizontal="left"/>
    </xf>
    <xf numFmtId="0" fontId="15" fillId="13" borderId="39" xfId="4" applyFont="1" applyFill="1" applyBorder="1" applyAlignment="1">
      <alignment horizontal="left"/>
    </xf>
    <xf numFmtId="0" fontId="15" fillId="13" borderId="30" xfId="0" applyFont="1" applyFill="1" applyBorder="1" applyAlignment="1">
      <alignment horizontal="left"/>
    </xf>
    <xf numFmtId="164" fontId="9" fillId="13" borderId="5" xfId="0" applyNumberFormat="1" applyFont="1" applyFill="1" applyBorder="1" applyAlignment="1">
      <alignment horizontal="center"/>
    </xf>
    <xf numFmtId="164" fontId="9" fillId="13" borderId="5" xfId="4" applyNumberFormat="1" applyFont="1" applyFill="1" applyBorder="1" applyAlignment="1">
      <alignment horizontal="center"/>
    </xf>
    <xf numFmtId="0" fontId="9" fillId="13" borderId="45" xfId="4" applyFont="1" applyFill="1" applyBorder="1" applyAlignment="1">
      <alignment horizontal="center" vertical="center"/>
    </xf>
    <xf numFmtId="0" fontId="9" fillId="13" borderId="36" xfId="4" applyFont="1" applyFill="1" applyBorder="1" applyAlignment="1">
      <alignment horizontal="center" vertical="center"/>
    </xf>
    <xf numFmtId="0" fontId="8" fillId="13" borderId="6" xfId="4" applyFont="1" applyFill="1" applyBorder="1" applyAlignment="1">
      <alignment horizontal="left"/>
    </xf>
    <xf numFmtId="0" fontId="8" fillId="13" borderId="31" xfId="4" applyFont="1" applyFill="1" applyBorder="1" applyAlignment="1">
      <alignment horizontal="left"/>
    </xf>
    <xf numFmtId="0" fontId="15" fillId="13" borderId="31" xfId="4" applyFont="1" applyFill="1" applyBorder="1" applyAlignment="1">
      <alignment horizontal="left"/>
    </xf>
    <xf numFmtId="0" fontId="9" fillId="13" borderId="41" xfId="0" applyFont="1" applyFill="1" applyBorder="1" applyAlignment="1">
      <alignment horizontal="center"/>
    </xf>
    <xf numFmtId="0" fontId="9" fillId="13" borderId="23" xfId="4" applyFont="1" applyFill="1" applyBorder="1" applyAlignment="1">
      <alignment horizontal="center"/>
    </xf>
    <xf numFmtId="164" fontId="8" fillId="13" borderId="5" xfId="0" applyNumberFormat="1" applyFont="1" applyFill="1" applyBorder="1" applyAlignment="1">
      <alignment horizontal="center"/>
    </xf>
    <xf numFmtId="164" fontId="8" fillId="13" borderId="5" xfId="4" applyNumberFormat="1" applyFont="1" applyFill="1" applyBorder="1" applyAlignment="1">
      <alignment horizontal="center"/>
    </xf>
    <xf numFmtId="0" fontId="9" fillId="13" borderId="13" xfId="0" applyFont="1" applyFill="1" applyBorder="1" applyAlignment="1">
      <alignment horizontal="center"/>
    </xf>
    <xf numFmtId="0" fontId="8" fillId="13" borderId="45" xfId="4" applyFont="1" applyFill="1" applyBorder="1" applyAlignment="1">
      <alignment horizontal="center" vertical="center"/>
    </xf>
    <xf numFmtId="0" fontId="8" fillId="13" borderId="30" xfId="4" applyFont="1" applyFill="1" applyBorder="1" applyAlignment="1">
      <alignment horizontal="center" vertical="center"/>
    </xf>
    <xf numFmtId="0" fontId="8" fillId="13" borderId="74" xfId="4" applyFont="1" applyFill="1" applyBorder="1" applyAlignment="1">
      <alignment horizontal="left"/>
    </xf>
    <xf numFmtId="0" fontId="8" fillId="13" borderId="75" xfId="4" applyFont="1" applyFill="1" applyBorder="1" applyAlignment="1">
      <alignment horizontal="center" vertical="center"/>
    </xf>
    <xf numFmtId="0" fontId="8" fillId="13" borderId="76" xfId="4" applyFont="1" applyFill="1" applyBorder="1" applyAlignment="1">
      <alignment horizontal="center" vertical="center"/>
    </xf>
    <xf numFmtId="0" fontId="8" fillId="13" borderId="77" xfId="0" applyFont="1" applyFill="1" applyBorder="1" applyAlignment="1">
      <alignment horizontal="center" vertical="center"/>
    </xf>
    <xf numFmtId="0" fontId="8" fillId="13" borderId="78" xfId="4" applyFont="1" applyFill="1" applyBorder="1" applyAlignment="1">
      <alignment horizontal="center"/>
    </xf>
    <xf numFmtId="164" fontId="8" fillId="13" borderId="79" xfId="4" applyNumberFormat="1" applyFont="1" applyFill="1" applyBorder="1" applyAlignment="1">
      <alignment horizontal="center" vertical="center"/>
    </xf>
    <xf numFmtId="164" fontId="8" fillId="13" borderId="80" xfId="4" applyNumberFormat="1" applyFont="1" applyFill="1" applyBorder="1" applyAlignment="1">
      <alignment horizontal="center" vertical="center"/>
    </xf>
    <xf numFmtId="0" fontId="8" fillId="13" borderId="80" xfId="4" applyFont="1" applyFill="1" applyBorder="1" applyAlignment="1">
      <alignment horizontal="center" vertical="center"/>
    </xf>
    <xf numFmtId="0" fontId="8" fillId="13" borderId="78" xfId="0" applyFont="1" applyFill="1" applyBorder="1" applyAlignment="1">
      <alignment horizontal="center"/>
    </xf>
    <xf numFmtId="3" fontId="8" fillId="10" borderId="3" xfId="4" applyNumberFormat="1" applyFont="1" applyFill="1" applyBorder="1" applyAlignment="1">
      <alignment horizontal="right"/>
    </xf>
    <xf numFmtId="0" fontId="6" fillId="10" borderId="43" xfId="4" applyFill="1" applyBorder="1" applyAlignment="1">
      <alignment horizontal="center"/>
    </xf>
    <xf numFmtId="0" fontId="6" fillId="10" borderId="28" xfId="4" applyFill="1" applyBorder="1" applyAlignment="1">
      <alignment horizontal="center"/>
    </xf>
    <xf numFmtId="0" fontId="6" fillId="10" borderId="43" xfId="4" applyFill="1" applyBorder="1" applyAlignment="1">
      <alignment horizontal="right"/>
    </xf>
    <xf numFmtId="0" fontId="8" fillId="10" borderId="8" xfId="4" applyFont="1" applyFill="1" applyBorder="1" applyAlignment="1">
      <alignment horizontal="center"/>
    </xf>
    <xf numFmtId="4" fontId="8" fillId="10" borderId="8" xfId="4" applyNumberFormat="1" applyFont="1" applyFill="1" applyBorder="1" applyAlignment="1">
      <alignment horizontal="right"/>
    </xf>
    <xf numFmtId="1" fontId="5" fillId="3" borderId="37" xfId="8" applyNumberFormat="1" applyFont="1" applyFill="1" applyBorder="1"/>
    <xf numFmtId="1" fontId="5" fillId="3" borderId="56" xfId="8" applyNumberFormat="1" applyFont="1" applyFill="1" applyBorder="1"/>
    <xf numFmtId="1" fontId="5" fillId="3" borderId="21" xfId="8" applyNumberFormat="1" applyFont="1" applyFill="1" applyBorder="1"/>
    <xf numFmtId="0" fontId="5" fillId="9" borderId="1" xfId="8" applyFont="1" applyFill="1" applyBorder="1"/>
    <xf numFmtId="0" fontId="5" fillId="9" borderId="1" xfId="8" applyFont="1" applyFill="1" applyBorder="1" applyAlignment="1">
      <alignment horizontal="center"/>
    </xf>
    <xf numFmtId="0" fontId="5" fillId="9" borderId="53" xfId="8" applyFont="1" applyFill="1" applyBorder="1" applyAlignment="1">
      <alignment horizontal="center" vertical="top"/>
    </xf>
    <xf numFmtId="0" fontId="5" fillId="9" borderId="53" xfId="8" applyFont="1" applyFill="1" applyBorder="1" applyAlignment="1">
      <alignment vertical="top" wrapText="1"/>
    </xf>
    <xf numFmtId="0" fontId="5" fillId="9" borderId="2" xfId="8" applyFont="1" applyFill="1" applyBorder="1" applyAlignment="1">
      <alignment horizontal="center" vertical="top" wrapText="1"/>
    </xf>
    <xf numFmtId="0" fontId="5" fillId="9" borderId="8" xfId="8" applyFont="1" applyFill="1" applyBorder="1"/>
    <xf numFmtId="0" fontId="5" fillId="9" borderId="10" xfId="8" applyFont="1" applyFill="1" applyBorder="1" applyAlignment="1">
      <alignment horizontal="center"/>
    </xf>
    <xf numFmtId="0" fontId="5" fillId="9" borderId="53" xfId="8" applyFont="1" applyFill="1" applyBorder="1" applyAlignment="1">
      <alignment horizontal="center"/>
    </xf>
    <xf numFmtId="0" fontId="5" fillId="9" borderId="64" xfId="8" applyFont="1" applyFill="1" applyBorder="1" applyAlignment="1">
      <alignment horizontal="center"/>
    </xf>
    <xf numFmtId="1" fontId="0" fillId="9" borderId="51" xfId="0" applyNumberFormat="1" applyFill="1" applyBorder="1"/>
    <xf numFmtId="1" fontId="0" fillId="9" borderId="53" xfId="0" applyNumberFormat="1" applyFill="1" applyBorder="1"/>
    <xf numFmtId="1" fontId="0" fillId="9" borderId="38" xfId="0" applyNumberFormat="1" applyFill="1" applyBorder="1"/>
    <xf numFmtId="1" fontId="0" fillId="9" borderId="85" xfId="0" applyNumberFormat="1" applyFill="1" applyBorder="1"/>
    <xf numFmtId="1" fontId="0" fillId="9" borderId="50" xfId="0" applyNumberFormat="1" applyFill="1" applyBorder="1"/>
    <xf numFmtId="1" fontId="22" fillId="3" borderId="67" xfId="1" applyNumberFormat="1" applyFont="1" applyFill="1" applyBorder="1"/>
    <xf numFmtId="2" fontId="22" fillId="3" borderId="67" xfId="1" applyNumberFormat="1" applyFont="1" applyFill="1" applyBorder="1"/>
    <xf numFmtId="1" fontId="22" fillId="3" borderId="31" xfId="1" applyNumberFormat="1" applyFont="1" applyFill="1" applyBorder="1"/>
    <xf numFmtId="1" fontId="22" fillId="3" borderId="68" xfId="1" applyNumberFormat="1" applyFont="1" applyFill="1" applyBorder="1"/>
    <xf numFmtId="1" fontId="22" fillId="3" borderId="87" xfId="1" applyNumberFormat="1" applyFont="1" applyFill="1" applyBorder="1"/>
    <xf numFmtId="4" fontId="22" fillId="3" borderId="88" xfId="1" applyNumberFormat="1" applyFont="1" applyFill="1" applyBorder="1"/>
    <xf numFmtId="1" fontId="22" fillId="3" borderId="88" xfId="1" applyNumberFormat="1" applyFont="1" applyFill="1" applyBorder="1"/>
    <xf numFmtId="2" fontId="22" fillId="3" borderId="88" xfId="1" applyNumberFormat="1" applyFont="1" applyFill="1" applyBorder="1"/>
    <xf numFmtId="4" fontId="22" fillId="3" borderId="89" xfId="1" applyNumberFormat="1" applyFont="1" applyFill="1" applyBorder="1" applyAlignment="1">
      <alignment horizontal="right"/>
    </xf>
    <xf numFmtId="4" fontId="22" fillId="3" borderId="88" xfId="1" applyNumberFormat="1" applyFont="1" applyFill="1" applyBorder="1" applyAlignment="1">
      <alignment horizontal="right"/>
    </xf>
    <xf numFmtId="4" fontId="22" fillId="3" borderId="89" xfId="1" applyNumberFormat="1" applyFont="1" applyFill="1" applyBorder="1"/>
    <xf numFmtId="2" fontId="22" fillId="3" borderId="89" xfId="1" applyNumberFormat="1" applyFont="1" applyFill="1" applyBorder="1"/>
    <xf numFmtId="2" fontId="22" fillId="3" borderId="35" xfId="0" applyNumberFormat="1" applyFont="1" applyFill="1" applyBorder="1"/>
    <xf numFmtId="2" fontId="22" fillId="3" borderId="44" xfId="0" applyNumberFormat="1" applyFont="1" applyFill="1" applyBorder="1"/>
    <xf numFmtId="0" fontId="22" fillId="3" borderId="32" xfId="0" applyFont="1" applyFill="1" applyBorder="1"/>
    <xf numFmtId="4" fontId="22" fillId="3" borderId="90" xfId="1" applyNumberFormat="1" applyFont="1" applyFill="1" applyBorder="1" applyAlignment="1">
      <alignment horizontal="right"/>
    </xf>
    <xf numFmtId="4" fontId="22" fillId="3" borderId="32" xfId="1" applyNumberFormat="1" applyFont="1" applyFill="1" applyBorder="1" applyAlignment="1">
      <alignment horizontal="right"/>
    </xf>
    <xf numFmtId="1" fontId="22" fillId="3" borderId="91" xfId="1" applyNumberFormat="1" applyFont="1" applyFill="1" applyBorder="1"/>
    <xf numFmtId="4" fontId="22" fillId="3" borderId="90" xfId="1" applyNumberFormat="1" applyFont="1" applyFill="1" applyBorder="1"/>
    <xf numFmtId="1" fontId="22" fillId="3" borderId="90" xfId="1" applyNumberFormat="1" applyFont="1" applyFill="1" applyBorder="1"/>
    <xf numFmtId="2" fontId="22" fillId="3" borderId="90" xfId="1" applyNumberFormat="1" applyFont="1" applyFill="1" applyBorder="1"/>
    <xf numFmtId="4" fontId="22" fillId="3" borderId="92" xfId="1" applyNumberFormat="1" applyFont="1" applyFill="1" applyBorder="1" applyAlignment="1">
      <alignment horizontal="right"/>
    </xf>
    <xf numFmtId="4" fontId="22" fillId="3" borderId="4" xfId="1" applyNumberFormat="1" applyFont="1" applyFill="1" applyBorder="1" applyAlignment="1">
      <alignment horizontal="right"/>
    </xf>
    <xf numFmtId="0" fontId="8" fillId="3" borderId="23" xfId="1" applyFont="1" applyFill="1" applyBorder="1" applyAlignment="1">
      <alignment horizontal="right" vertical="center"/>
    </xf>
    <xf numFmtId="1" fontId="10" fillId="3" borderId="24" xfId="1" applyNumberFormat="1" applyFont="1" applyFill="1" applyBorder="1"/>
    <xf numFmtId="4" fontId="10" fillId="3" borderId="37" xfId="1" applyNumberFormat="1" applyFont="1" applyFill="1" applyBorder="1"/>
    <xf numFmtId="1" fontId="10" fillId="3" borderId="93" xfId="1" applyNumberFormat="1" applyFont="1" applyFill="1" applyBorder="1" applyAlignment="1">
      <alignment horizontal="right" vertical="center"/>
    </xf>
    <xf numFmtId="4" fontId="10" fillId="3" borderId="53" xfId="1" applyNumberFormat="1" applyFont="1" applyFill="1" applyBorder="1" applyAlignment="1">
      <alignment horizontal="right" vertical="center"/>
    </xf>
    <xf numFmtId="1" fontId="10" fillId="3" borderId="52" xfId="1" applyNumberFormat="1" applyFont="1" applyFill="1" applyBorder="1" applyAlignment="1">
      <alignment horizontal="right" vertical="center"/>
    </xf>
    <xf numFmtId="4" fontId="10" fillId="3" borderId="52" xfId="1" applyNumberFormat="1" applyFont="1" applyFill="1" applyBorder="1" applyAlignment="1">
      <alignment horizontal="right" vertical="center"/>
    </xf>
    <xf numFmtId="0" fontId="22" fillId="0" borderId="49" xfId="1" applyFont="1" applyBorder="1"/>
    <xf numFmtId="0" fontId="22" fillId="0" borderId="16" xfId="1" applyFont="1" applyBorder="1"/>
    <xf numFmtId="0" fontId="22" fillId="0" borderId="17" xfId="1" applyFont="1" applyBorder="1"/>
    <xf numFmtId="2" fontId="22" fillId="0" borderId="17" xfId="1" applyNumberFormat="1" applyFont="1" applyBorder="1"/>
    <xf numFmtId="0" fontId="22" fillId="0" borderId="86" xfId="1" applyFont="1" applyBorder="1"/>
    <xf numFmtId="0" fontId="22" fillId="0" borderId="32" xfId="1" applyFont="1" applyBorder="1"/>
    <xf numFmtId="2" fontId="22" fillId="0" borderId="86" xfId="1" applyNumberFormat="1" applyFont="1" applyBorder="1"/>
    <xf numFmtId="0" fontId="22" fillId="0" borderId="22" xfId="1" applyFont="1" applyBorder="1"/>
    <xf numFmtId="0" fontId="22" fillId="0" borderId="21" xfId="1" applyFont="1" applyBorder="1"/>
    <xf numFmtId="0" fontId="0" fillId="0" borderId="28" xfId="0" applyBorder="1"/>
    <xf numFmtId="0" fontId="0" fillId="0" borderId="9" xfId="0" applyBorder="1"/>
    <xf numFmtId="0" fontId="8" fillId="3" borderId="4" xfId="4" applyFont="1" applyFill="1" applyBorder="1" applyAlignment="1">
      <alignment horizontal="left"/>
    </xf>
    <xf numFmtId="0" fontId="8" fillId="3" borderId="16" xfId="4" applyFont="1" applyFill="1" applyBorder="1" applyAlignment="1">
      <alignment horizontal="left"/>
    </xf>
    <xf numFmtId="3" fontId="8" fillId="0" borderId="23" xfId="4" applyNumberFormat="1" applyFont="1" applyFill="1" applyBorder="1" applyAlignment="1">
      <alignment horizontal="right"/>
    </xf>
    <xf numFmtId="165" fontId="8" fillId="0" borderId="27" xfId="4" applyNumberFormat="1" applyFont="1" applyBorder="1" applyAlignment="1">
      <alignment horizontal="right"/>
    </xf>
    <xf numFmtId="0" fontId="16" fillId="0" borderId="23" xfId="4" applyFont="1" applyBorder="1" applyAlignment="1">
      <alignment horizontal="right"/>
    </xf>
    <xf numFmtId="0" fontId="16" fillId="0" borderId="36" xfId="4" applyFont="1" applyBorder="1" applyAlignment="1">
      <alignment horizontal="right"/>
    </xf>
    <xf numFmtId="2" fontId="16" fillId="0" borderId="18" xfId="4" applyNumberFormat="1" applyFont="1" applyBorder="1" applyAlignment="1">
      <alignment horizontal="right"/>
    </xf>
    <xf numFmtId="2" fontId="16" fillId="0" borderId="31" xfId="4" applyNumberFormat="1" applyFont="1" applyBorder="1" applyAlignment="1">
      <alignment horizontal="right"/>
    </xf>
    <xf numFmtId="0" fontId="16" fillId="0" borderId="30" xfId="4" applyFont="1" applyBorder="1" applyAlignment="1">
      <alignment horizontal="right"/>
    </xf>
    <xf numFmtId="0" fontId="16" fillId="0" borderId="25" xfId="4" applyFont="1" applyFill="1" applyBorder="1" applyAlignment="1">
      <alignment horizontal="right"/>
    </xf>
    <xf numFmtId="0" fontId="16" fillId="0" borderId="23" xfId="4" applyFont="1" applyFill="1" applyBorder="1" applyAlignment="1">
      <alignment horizontal="right"/>
    </xf>
    <xf numFmtId="2" fontId="16" fillId="0" borderId="25" xfId="4" applyNumberFormat="1" applyFont="1" applyBorder="1" applyAlignment="1">
      <alignment horizontal="right"/>
    </xf>
    <xf numFmtId="0" fontId="16" fillId="0" borderId="18" xfId="4" applyFont="1" applyFill="1" applyBorder="1" applyAlignment="1">
      <alignment horizontal="right"/>
    </xf>
    <xf numFmtId="2" fontId="16" fillId="0" borderId="20" xfId="4" applyNumberFormat="1" applyFont="1" applyBorder="1" applyAlignment="1">
      <alignment horizontal="right"/>
    </xf>
    <xf numFmtId="0" fontId="13" fillId="0" borderId="25" xfId="4" applyFont="1" applyFill="1" applyBorder="1" applyAlignment="1"/>
    <xf numFmtId="2" fontId="8" fillId="0" borderId="7" xfId="4" applyNumberFormat="1" applyFont="1" applyBorder="1" applyAlignment="1">
      <alignment horizontal="right"/>
    </xf>
    <xf numFmtId="2" fontId="8" fillId="0" borderId="39" xfId="4" applyNumberFormat="1" applyFont="1" applyBorder="1" applyAlignment="1">
      <alignment horizontal="right"/>
    </xf>
    <xf numFmtId="2" fontId="8" fillId="0" borderId="31" xfId="4" applyNumberFormat="1" applyFont="1" applyBorder="1" applyAlignment="1">
      <alignment horizontal="right"/>
    </xf>
    <xf numFmtId="0" fontId="22" fillId="0" borderId="86" xfId="1" applyFont="1" applyBorder="1" applyAlignment="1">
      <alignment horizontal="right"/>
    </xf>
    <xf numFmtId="2" fontId="10" fillId="0" borderId="6" xfId="4" applyNumberFormat="1" applyFont="1" applyBorder="1" applyAlignment="1">
      <alignment horizontal="right"/>
    </xf>
    <xf numFmtId="0" fontId="22" fillId="0" borderId="0" xfId="7" applyFont="1" applyAlignment="1">
      <alignment horizontal="left"/>
    </xf>
    <xf numFmtId="0" fontId="26" fillId="0" borderId="0" xfId="7" applyAlignment="1">
      <alignment horizontal="right"/>
    </xf>
    <xf numFmtId="0" fontId="8" fillId="14" borderId="96" xfId="2" applyFont="1" applyFill="1" applyBorder="1" applyAlignment="1">
      <alignment horizontal="center" vertical="center" wrapText="1"/>
    </xf>
    <xf numFmtId="0" fontId="8" fillId="14" borderId="67" xfId="2" applyFont="1" applyFill="1" applyBorder="1" applyAlignment="1">
      <alignment horizontal="center" vertical="center" wrapText="1"/>
    </xf>
    <xf numFmtId="0" fontId="10" fillId="14" borderId="67" xfId="2" applyFont="1" applyFill="1" applyBorder="1" applyAlignment="1">
      <alignment horizontal="center" vertical="center" wrapText="1"/>
    </xf>
    <xf numFmtId="0" fontId="26" fillId="0" borderId="0" xfId="7"/>
    <xf numFmtId="0" fontId="26" fillId="0" borderId="0" xfId="7" applyAlignment="1">
      <alignment horizontal="justify"/>
    </xf>
    <xf numFmtId="0" fontId="33" fillId="14" borderId="9" xfId="2" applyFont="1" applyFill="1" applyBorder="1" applyAlignment="1">
      <alignment horizontal="center"/>
    </xf>
    <xf numFmtId="0" fontId="33" fillId="14" borderId="8" xfId="2" applyFont="1" applyFill="1" applyBorder="1" applyAlignment="1">
      <alignment horizontal="center"/>
    </xf>
    <xf numFmtId="0" fontId="26" fillId="0" borderId="0" xfId="7" applyAlignment="1">
      <alignment horizontal="left" indent="1"/>
    </xf>
    <xf numFmtId="0" fontId="33" fillId="14" borderId="82" xfId="7" applyFont="1" applyFill="1" applyBorder="1" applyAlignment="1">
      <alignment horizontal="center"/>
    </xf>
    <xf numFmtId="0" fontId="33" fillId="14" borderId="74" xfId="7" applyFont="1" applyFill="1" applyBorder="1" applyAlignment="1">
      <alignment horizontal="center"/>
    </xf>
    <xf numFmtId="0" fontId="33" fillId="14" borderId="4" xfId="7" applyFont="1" applyFill="1" applyBorder="1" applyAlignment="1">
      <alignment horizontal="center"/>
    </xf>
    <xf numFmtId="0" fontId="8" fillId="15" borderId="6" xfId="3" applyFont="1" applyFill="1" applyBorder="1" applyAlignment="1">
      <alignment horizontal="right"/>
    </xf>
    <xf numFmtId="0" fontId="27" fillId="0" borderId="14" xfId="7" applyFont="1" applyBorder="1" applyAlignment="1">
      <alignment horizontal="right"/>
    </xf>
    <xf numFmtId="2" fontId="8" fillId="0" borderId="14" xfId="7" applyNumberFormat="1" applyFont="1" applyBorder="1" applyAlignment="1">
      <alignment horizontal="right"/>
    </xf>
    <xf numFmtId="2" fontId="8" fillId="0" borderId="39" xfId="7" applyNumberFormat="1" applyFont="1" applyBorder="1"/>
    <xf numFmtId="2" fontId="8" fillId="0" borderId="0" xfId="7" applyNumberFormat="1" applyFont="1" applyBorder="1"/>
    <xf numFmtId="2" fontId="8" fillId="0" borderId="1" xfId="7" applyNumberFormat="1" applyFont="1" applyBorder="1"/>
    <xf numFmtId="0" fontId="8" fillId="7" borderId="4" xfId="7" applyFont="1" applyFill="1" applyBorder="1"/>
    <xf numFmtId="2" fontId="8" fillId="0" borderId="4" xfId="7" applyNumberFormat="1" applyFont="1" applyBorder="1"/>
    <xf numFmtId="0" fontId="8" fillId="15" borderId="7" xfId="3" applyFont="1" applyFill="1" applyBorder="1" applyAlignment="1">
      <alignment horizontal="right"/>
    </xf>
    <xf numFmtId="0" fontId="8" fillId="7" borderId="16" xfId="7" applyFont="1" applyFill="1" applyBorder="1"/>
    <xf numFmtId="164" fontId="8" fillId="0" borderId="19" xfId="7" applyNumberFormat="1" applyFont="1" applyBorder="1" applyAlignment="1">
      <alignment horizontal="right"/>
    </xf>
    <xf numFmtId="2" fontId="8" fillId="0" borderId="19" xfId="7" applyNumberFormat="1" applyFont="1" applyBorder="1" applyAlignment="1">
      <alignment horizontal="right"/>
    </xf>
    <xf numFmtId="2" fontId="8" fillId="0" borderId="31" xfId="7" applyNumberFormat="1" applyFont="1" applyBorder="1"/>
    <xf numFmtId="2" fontId="8" fillId="0" borderId="20" xfId="7" applyNumberFormat="1" applyFont="1" applyBorder="1"/>
    <xf numFmtId="2" fontId="8" fillId="0" borderId="16" xfId="7" applyNumberFormat="1" applyFont="1" applyBorder="1"/>
    <xf numFmtId="0" fontId="8" fillId="0" borderId="14" xfId="7" applyFont="1" applyBorder="1" applyAlignment="1">
      <alignment horizontal="right"/>
    </xf>
    <xf numFmtId="164" fontId="8" fillId="0" borderId="14" xfId="7" applyNumberFormat="1" applyFont="1" applyBorder="1" applyAlignment="1">
      <alignment horizontal="right"/>
    </xf>
    <xf numFmtId="2" fontId="8" fillId="0" borderId="14" xfId="7" applyNumberFormat="1" applyFont="1" applyBorder="1"/>
    <xf numFmtId="0" fontId="8" fillId="15" borderId="27" xfId="3" applyFont="1" applyFill="1" applyBorder="1" applyAlignment="1">
      <alignment horizontal="right"/>
    </xf>
    <xf numFmtId="0" fontId="23" fillId="0" borderId="24" xfId="7" applyFont="1" applyBorder="1" applyAlignment="1">
      <alignment horizontal="right"/>
    </xf>
    <xf numFmtId="2" fontId="23" fillId="0" borderId="24" xfId="7" applyNumberFormat="1" applyFont="1" applyBorder="1"/>
    <xf numFmtId="2" fontId="23" fillId="0" borderId="37" xfId="7" applyNumberFormat="1" applyFont="1" applyBorder="1"/>
    <xf numFmtId="2" fontId="23" fillId="0" borderId="25" xfId="7" applyNumberFormat="1" applyFont="1" applyBorder="1"/>
    <xf numFmtId="2" fontId="16" fillId="0" borderId="21" xfId="7" applyNumberFormat="1" applyFont="1" applyBorder="1"/>
    <xf numFmtId="0" fontId="23" fillId="0" borderId="14" xfId="7" applyFont="1" applyBorder="1" applyAlignment="1">
      <alignment horizontal="right"/>
    </xf>
    <xf numFmtId="2" fontId="23" fillId="0" borderId="14" xfId="7" applyNumberFormat="1" applyFont="1" applyBorder="1"/>
    <xf numFmtId="2" fontId="23" fillId="0" borderId="39" xfId="7" applyNumberFormat="1" applyFont="1" applyBorder="1"/>
    <xf numFmtId="2" fontId="23" fillId="0" borderId="0" xfId="7" applyNumberFormat="1" applyFont="1" applyBorder="1"/>
    <xf numFmtId="2" fontId="16" fillId="0" borderId="4" xfId="7" applyNumberFormat="1" applyFont="1" applyBorder="1"/>
    <xf numFmtId="0" fontId="23" fillId="0" borderId="19" xfId="7" applyFont="1" applyBorder="1" applyAlignment="1">
      <alignment horizontal="right"/>
    </xf>
    <xf numFmtId="2" fontId="23" fillId="0" borderId="19" xfId="7" applyNumberFormat="1" applyFont="1" applyBorder="1"/>
    <xf numFmtId="2" fontId="23" fillId="0" borderId="31" xfId="7" applyNumberFormat="1" applyFont="1" applyBorder="1"/>
    <xf numFmtId="2" fontId="23" fillId="0" borderId="20" xfId="7" applyNumberFormat="1" applyFont="1" applyBorder="1"/>
    <xf numFmtId="2" fontId="8" fillId="0" borderId="21" xfId="7" applyNumberFormat="1" applyFont="1" applyBorder="1"/>
    <xf numFmtId="0" fontId="8" fillId="0" borderId="24" xfId="7" applyFont="1" applyBorder="1" applyAlignment="1">
      <alignment horizontal="right"/>
    </xf>
    <xf numFmtId="2" fontId="8" fillId="0" borderId="24" xfId="7" applyNumberFormat="1" applyFont="1" applyBorder="1"/>
    <xf numFmtId="2" fontId="8" fillId="0" borderId="37" xfId="7" applyNumberFormat="1" applyFont="1" applyBorder="1"/>
    <xf numFmtId="2" fontId="8" fillId="0" borderId="25" xfId="7" applyNumberFormat="1" applyFont="1" applyBorder="1"/>
    <xf numFmtId="165" fontId="8" fillId="0" borderId="19" xfId="7" applyNumberFormat="1" applyFont="1" applyBorder="1" applyAlignment="1">
      <alignment horizontal="right"/>
    </xf>
    <xf numFmtId="2" fontId="8" fillId="0" borderId="19" xfId="7" applyNumberFormat="1" applyFont="1" applyBorder="1"/>
    <xf numFmtId="165" fontId="8" fillId="0" borderId="14" xfId="7" applyNumberFormat="1" applyFont="1" applyBorder="1" applyAlignment="1">
      <alignment horizontal="right"/>
    </xf>
    <xf numFmtId="0" fontId="8" fillId="0" borderId="19" xfId="7" applyFont="1" applyBorder="1" applyAlignment="1">
      <alignment horizontal="right"/>
    </xf>
    <xf numFmtId="4" fontId="8" fillId="0" borderId="14" xfId="7" applyNumberFormat="1" applyFont="1" applyBorder="1" applyAlignment="1">
      <alignment horizontal="right"/>
    </xf>
    <xf numFmtId="4" fontId="8" fillId="0" borderId="14" xfId="7" applyNumberFormat="1" applyFont="1" applyBorder="1"/>
    <xf numFmtId="4" fontId="8" fillId="0" borderId="39" xfId="7" applyNumberFormat="1" applyFont="1" applyBorder="1"/>
    <xf numFmtId="4" fontId="8" fillId="0" borderId="0" xfId="7" applyNumberFormat="1" applyFont="1" applyBorder="1"/>
    <xf numFmtId="4" fontId="8" fillId="0" borderId="4" xfId="7" applyNumberFormat="1" applyFont="1" applyBorder="1"/>
    <xf numFmtId="4" fontId="12" fillId="0" borderId="24" xfId="7" applyNumberFormat="1" applyFont="1" applyBorder="1" applyAlignment="1">
      <alignment horizontal="right"/>
    </xf>
    <xf numFmtId="4" fontId="12" fillId="0" borderId="24" xfId="7" applyNumberFormat="1" applyFont="1" applyBorder="1"/>
    <xf numFmtId="4" fontId="12" fillId="0" borderId="37" xfId="7" applyNumberFormat="1" applyFont="1" applyBorder="1"/>
    <xf numFmtId="4" fontId="12" fillId="0" borderId="25" xfId="7" applyNumberFormat="1" applyFont="1" applyBorder="1"/>
    <xf numFmtId="4" fontId="16" fillId="0" borderId="21" xfId="7" applyNumberFormat="1" applyFont="1" applyBorder="1"/>
    <xf numFmtId="4" fontId="12" fillId="0" borderId="14" xfId="7" applyNumberFormat="1" applyFont="1" applyBorder="1" applyAlignment="1">
      <alignment horizontal="right"/>
    </xf>
    <xf numFmtId="4" fontId="12" fillId="0" borderId="14" xfId="7" applyNumberFormat="1" applyFont="1" applyBorder="1"/>
    <xf numFmtId="4" fontId="12" fillId="0" borderId="39" xfId="7" applyNumberFormat="1" applyFont="1" applyBorder="1"/>
    <xf numFmtId="4" fontId="12" fillId="0" borderId="0" xfId="7" applyNumberFormat="1" applyFont="1" applyBorder="1"/>
    <xf numFmtId="4" fontId="16" fillId="0" borderId="4" xfId="7" applyNumberFormat="1" applyFont="1" applyBorder="1"/>
    <xf numFmtId="4" fontId="12" fillId="0" borderId="19" xfId="7" applyNumberFormat="1" applyFont="1" applyBorder="1" applyAlignment="1">
      <alignment horizontal="right"/>
    </xf>
    <xf numFmtId="4" fontId="12" fillId="0" borderId="19" xfId="7" applyNumberFormat="1" applyFont="1" applyBorder="1"/>
    <xf numFmtId="4" fontId="12" fillId="0" borderId="31" xfId="7" applyNumberFormat="1" applyFont="1" applyBorder="1"/>
    <xf numFmtId="4" fontId="12" fillId="0" borderId="20" xfId="7" applyNumberFormat="1" applyFont="1" applyBorder="1"/>
    <xf numFmtId="4" fontId="16" fillId="0" borderId="16" xfId="7" applyNumberFormat="1" applyFont="1" applyBorder="1"/>
    <xf numFmtId="0" fontId="8" fillId="15" borderId="56" xfId="3" applyFont="1" applyFill="1" applyBorder="1" applyAlignment="1">
      <alignment horizontal="right"/>
    </xf>
    <xf numFmtId="4" fontId="8" fillId="0" borderId="24" xfId="7" applyNumberFormat="1" applyFont="1" applyBorder="1" applyAlignment="1">
      <alignment horizontal="right"/>
    </xf>
    <xf numFmtId="4" fontId="8" fillId="0" borderId="24" xfId="7" applyNumberFormat="1" applyFont="1" applyBorder="1"/>
    <xf numFmtId="4" fontId="8" fillId="0" borderId="37" xfId="7" applyNumberFormat="1" applyFont="1" applyBorder="1"/>
    <xf numFmtId="4" fontId="8" fillId="0" borderId="25" xfId="7" applyNumberFormat="1" applyFont="1" applyBorder="1"/>
    <xf numFmtId="4" fontId="8" fillId="0" borderId="21" xfId="7" applyNumberFormat="1" applyFont="1" applyBorder="1"/>
    <xf numFmtId="0" fontId="8" fillId="15" borderId="45" xfId="3" applyFont="1" applyFill="1" applyBorder="1" applyAlignment="1">
      <alignment horizontal="right"/>
    </xf>
    <xf numFmtId="0" fontId="8" fillId="15" borderId="49" xfId="3" applyFont="1" applyFill="1" applyBorder="1" applyAlignment="1">
      <alignment horizontal="right"/>
    </xf>
    <xf numFmtId="4" fontId="8" fillId="0" borderId="19" xfId="7" applyNumberFormat="1" applyFont="1" applyBorder="1" applyAlignment="1">
      <alignment horizontal="right"/>
    </xf>
    <xf numFmtId="4" fontId="8" fillId="0" borderId="19" xfId="7" applyNumberFormat="1" applyFont="1" applyBorder="1"/>
    <xf numFmtId="4" fontId="8" fillId="0" borderId="31" xfId="7" applyNumberFormat="1" applyFont="1" applyBorder="1"/>
    <xf numFmtId="4" fontId="8" fillId="0" borderId="20" xfId="7" applyNumberFormat="1" applyFont="1" applyBorder="1"/>
    <xf numFmtId="4" fontId="8" fillId="0" borderId="16" xfId="7" applyNumberFormat="1" applyFont="1" applyBorder="1"/>
    <xf numFmtId="4" fontId="21" fillId="0" borderId="24" xfId="7" applyNumberFormat="1" applyFont="1" applyBorder="1" applyAlignment="1">
      <alignment horizontal="right"/>
    </xf>
    <xf numFmtId="4" fontId="21" fillId="0" borderId="24" xfId="7" applyNumberFormat="1" applyFont="1" applyBorder="1"/>
    <xf numFmtId="4" fontId="21" fillId="0" borderId="37" xfId="7" applyNumberFormat="1" applyFont="1" applyBorder="1"/>
    <xf numFmtId="4" fontId="21" fillId="0" borderId="25" xfId="7" applyNumberFormat="1" applyFont="1" applyBorder="1"/>
    <xf numFmtId="4" fontId="22" fillId="0" borderId="21" xfId="7" applyNumberFormat="1" applyFont="1" applyBorder="1"/>
    <xf numFmtId="4" fontId="21" fillId="0" borderId="14" xfId="7" applyNumberFormat="1" applyFont="1" applyBorder="1" applyAlignment="1">
      <alignment horizontal="right"/>
    </xf>
    <xf numFmtId="4" fontId="21" fillId="0" borderId="14" xfId="7" applyNumberFormat="1" applyFont="1" applyBorder="1"/>
    <xf numFmtId="4" fontId="21" fillId="0" borderId="39" xfId="7" applyNumberFormat="1" applyFont="1" applyBorder="1"/>
    <xf numFmtId="4" fontId="21" fillId="0" borderId="0" xfId="7" applyNumberFormat="1" applyFont="1" applyBorder="1"/>
    <xf numFmtId="4" fontId="22" fillId="0" borderId="4" xfId="7" applyNumberFormat="1" applyFont="1" applyBorder="1"/>
    <xf numFmtId="4" fontId="21" fillId="0" borderId="19" xfId="7" applyNumberFormat="1" applyFont="1" applyBorder="1" applyAlignment="1">
      <alignment horizontal="right"/>
    </xf>
    <xf numFmtId="4" fontId="21" fillId="0" borderId="19" xfId="7" applyNumberFormat="1" applyFont="1" applyBorder="1"/>
    <xf numFmtId="4" fontId="21" fillId="0" borderId="31" xfId="7" applyNumberFormat="1" applyFont="1" applyBorder="1"/>
    <xf numFmtId="4" fontId="21" fillId="0" borderId="20" xfId="7" applyNumberFormat="1" applyFont="1" applyBorder="1"/>
    <xf numFmtId="4" fontId="22" fillId="0" borderId="16" xfId="7" applyNumberFormat="1" applyFont="1" applyBorder="1"/>
    <xf numFmtId="4" fontId="23" fillId="0" borderId="24" xfId="7" applyNumberFormat="1" applyFont="1" applyBorder="1" applyAlignment="1">
      <alignment horizontal="right"/>
    </xf>
    <xf numFmtId="4" fontId="23" fillId="0" borderId="24" xfId="7" applyNumberFormat="1" applyFont="1" applyBorder="1"/>
    <xf numFmtId="4" fontId="23" fillId="0" borderId="37" xfId="7" applyNumberFormat="1" applyFont="1" applyBorder="1"/>
    <xf numFmtId="4" fontId="23" fillId="0" borderId="25" xfId="7" applyNumberFormat="1" applyFont="1" applyBorder="1"/>
    <xf numFmtId="4" fontId="23" fillId="0" borderId="14" xfId="7" applyNumberFormat="1" applyFont="1" applyBorder="1" applyAlignment="1">
      <alignment horizontal="right"/>
    </xf>
    <xf numFmtId="4" fontId="23" fillId="0" borderId="14" xfId="7" applyNumberFormat="1" applyFont="1" applyBorder="1"/>
    <xf numFmtId="4" fontId="23" fillId="0" borderId="39" xfId="7" applyNumberFormat="1" applyFont="1" applyBorder="1"/>
    <xf numFmtId="4" fontId="23" fillId="0" borderId="0" xfId="7" applyNumberFormat="1" applyFont="1" applyBorder="1"/>
    <xf numFmtId="4" fontId="23" fillId="0" borderId="19" xfId="7" applyNumberFormat="1" applyFont="1" applyBorder="1" applyAlignment="1">
      <alignment horizontal="right"/>
    </xf>
    <xf numFmtId="4" fontId="23" fillId="0" borderId="19" xfId="7" applyNumberFormat="1" applyFont="1" applyBorder="1"/>
    <xf numFmtId="4" fontId="23" fillId="0" borderId="31" xfId="7" applyNumberFormat="1" applyFont="1" applyBorder="1"/>
    <xf numFmtId="4" fontId="23" fillId="0" borderId="20" xfId="7" applyNumberFormat="1" applyFont="1" applyBorder="1"/>
    <xf numFmtId="0" fontId="26" fillId="3" borderId="0" xfId="7" applyFill="1" applyBorder="1" applyAlignment="1">
      <alignment horizontal="left"/>
    </xf>
    <xf numFmtId="0" fontId="8" fillId="10" borderId="1" xfId="3" applyFont="1" applyFill="1" applyBorder="1" applyAlignment="1">
      <alignment horizontal="center" vertical="center" wrapText="1"/>
    </xf>
    <xf numFmtId="0" fontId="8" fillId="10" borderId="4" xfId="3" applyFont="1" applyFill="1" applyBorder="1" applyAlignment="1">
      <alignment horizontal="center" vertical="center" wrapText="1"/>
    </xf>
    <xf numFmtId="0" fontId="13" fillId="0" borderId="20" xfId="4" applyFont="1" applyFill="1" applyBorder="1" applyAlignment="1"/>
    <xf numFmtId="2" fontId="8" fillId="0" borderId="25" xfId="4" applyNumberFormat="1" applyFont="1" applyBorder="1" applyAlignment="1">
      <alignment horizontal="right"/>
    </xf>
    <xf numFmtId="2" fontId="8" fillId="0" borderId="18" xfId="4" applyNumberFormat="1" applyFont="1" applyFill="1" applyBorder="1" applyAlignment="1">
      <alignment horizontal="right"/>
    </xf>
    <xf numFmtId="2" fontId="8" fillId="0" borderId="20" xfId="4" applyNumberFormat="1" applyFont="1" applyBorder="1" applyAlignment="1">
      <alignment horizontal="right"/>
    </xf>
    <xf numFmtId="1" fontId="8" fillId="0" borderId="23" xfId="4" applyNumberFormat="1" applyFont="1" applyFill="1" applyBorder="1" applyAlignment="1">
      <alignment horizontal="right"/>
    </xf>
    <xf numFmtId="3" fontId="8" fillId="0" borderId="37" xfId="7" applyNumberFormat="1" applyFont="1" applyBorder="1"/>
    <xf numFmtId="3" fontId="8" fillId="0" borderId="39" xfId="7" applyNumberFormat="1" applyFont="1" applyBorder="1"/>
    <xf numFmtId="0" fontId="38" fillId="0" borderId="25" xfId="4" applyFont="1" applyFill="1" applyBorder="1" applyAlignment="1"/>
    <xf numFmtId="0" fontId="38" fillId="0" borderId="20" xfId="4" applyFont="1" applyFill="1" applyBorder="1" applyAlignment="1"/>
    <xf numFmtId="2" fontId="8" fillId="0" borderId="0" xfId="4" applyNumberFormat="1" applyFont="1" applyBorder="1" applyAlignment="1">
      <alignment horizontal="right"/>
    </xf>
    <xf numFmtId="49" fontId="8" fillId="3" borderId="0" xfId="3" applyNumberFormat="1" applyFont="1" applyFill="1" applyBorder="1"/>
    <xf numFmtId="0" fontId="8" fillId="3" borderId="1" xfId="3" applyFont="1" applyFill="1" applyBorder="1" applyAlignment="1">
      <alignment horizontal="center" vertical="center"/>
    </xf>
    <xf numFmtId="0" fontId="8" fillId="3" borderId="8" xfId="3" applyFont="1" applyFill="1" applyBorder="1" applyAlignment="1">
      <alignment horizontal="center" vertical="center"/>
    </xf>
    <xf numFmtId="49" fontId="8" fillId="3" borderId="25" xfId="3" applyNumberFormat="1" applyFont="1" applyFill="1" applyBorder="1"/>
    <xf numFmtId="49" fontId="8" fillId="3" borderId="20" xfId="3" applyNumberFormat="1" applyFont="1" applyFill="1" applyBorder="1"/>
    <xf numFmtId="0" fontId="17" fillId="0" borderId="50" xfId="0" applyFont="1" applyFill="1" applyBorder="1"/>
    <xf numFmtId="0" fontId="27" fillId="0" borderId="14" xfId="3" applyFont="1" applyBorder="1" applyAlignment="1">
      <alignment horizontal="right"/>
    </xf>
    <xf numFmtId="2" fontId="8" fillId="0" borderId="19" xfId="3" applyNumberFormat="1" applyFont="1" applyBorder="1" applyAlignment="1">
      <alignment horizontal="right"/>
    </xf>
    <xf numFmtId="49" fontId="8" fillId="3" borderId="28" xfId="3" applyNumberFormat="1" applyFont="1" applyFill="1" applyBorder="1"/>
    <xf numFmtId="2" fontId="8" fillId="0" borderId="24" xfId="3" applyNumberFormat="1" applyFont="1" applyBorder="1" applyAlignment="1">
      <alignment horizontal="right"/>
    </xf>
    <xf numFmtId="2" fontId="8" fillId="0" borderId="14" xfId="3" applyNumberFormat="1" applyFont="1" applyBorder="1" applyAlignment="1">
      <alignment horizontal="right"/>
    </xf>
    <xf numFmtId="2" fontId="16" fillId="0" borderId="14" xfId="3" applyNumberFormat="1" applyFont="1" applyBorder="1" applyAlignment="1">
      <alignment horizontal="right"/>
    </xf>
    <xf numFmtId="2" fontId="22" fillId="0" borderId="24" xfId="0" applyNumberFormat="1" applyFont="1" applyBorder="1" applyAlignment="1">
      <alignment horizontal="right"/>
    </xf>
    <xf numFmtId="2" fontId="22" fillId="0" borderId="19" xfId="0" applyNumberFormat="1" applyFont="1" applyBorder="1" applyAlignment="1">
      <alignment horizontal="right"/>
    </xf>
    <xf numFmtId="2" fontId="8" fillId="0" borderId="11" xfId="3" applyNumberFormat="1" applyFont="1" applyBorder="1" applyAlignment="1">
      <alignment horizontal="right"/>
    </xf>
    <xf numFmtId="1" fontId="8" fillId="3" borderId="26" xfId="3" applyNumberFormat="1" applyFont="1" applyFill="1" applyBorder="1" applyAlignment="1">
      <alignment horizontal="right"/>
    </xf>
    <xf numFmtId="2" fontId="17" fillId="0" borderId="24" xfId="4" applyNumberFormat="1" applyFont="1" applyFill="1" applyBorder="1" applyAlignment="1">
      <alignment horizontal="center" vertical="center"/>
    </xf>
    <xf numFmtId="2" fontId="8" fillId="0" borderId="36" xfId="4" applyNumberFormat="1" applyFont="1" applyBorder="1" applyAlignment="1">
      <alignment horizontal="right"/>
    </xf>
    <xf numFmtId="4" fontId="8" fillId="10" borderId="1" xfId="4" applyNumberFormat="1" applyFont="1" applyFill="1" applyBorder="1" applyAlignment="1">
      <alignment horizontal="right"/>
    </xf>
    <xf numFmtId="4" fontId="8" fillId="10" borderId="3" xfId="4" applyNumberFormat="1" applyFont="1" applyFill="1" applyBorder="1" applyAlignment="1">
      <alignment horizontal="right"/>
    </xf>
    <xf numFmtId="2" fontId="8" fillId="0" borderId="14" xfId="3" applyNumberFormat="1" applyFont="1" applyBorder="1"/>
    <xf numFmtId="2" fontId="8" fillId="0" borderId="19" xfId="3" applyNumberFormat="1" applyFont="1" applyBorder="1"/>
    <xf numFmtId="2" fontId="8" fillId="0" borderId="24" xfId="3" applyNumberFormat="1" applyFont="1" applyBorder="1"/>
    <xf numFmtId="2" fontId="8" fillId="0" borderId="11" xfId="3" applyNumberFormat="1" applyFont="1" applyBorder="1"/>
    <xf numFmtId="2" fontId="8" fillId="0" borderId="42" xfId="3" applyNumberFormat="1" applyFont="1" applyBorder="1"/>
    <xf numFmtId="2" fontId="13" fillId="0" borderId="0" xfId="4" applyNumberFormat="1" applyFont="1" applyFill="1" applyBorder="1" applyAlignment="1">
      <alignment horizontal="left"/>
    </xf>
    <xf numFmtId="1" fontId="8" fillId="0" borderId="13" xfId="4" applyNumberFormat="1" applyFont="1" applyFill="1" applyBorder="1" applyAlignment="1">
      <alignment horizontal="right"/>
    </xf>
    <xf numFmtId="1" fontId="8" fillId="0" borderId="6" xfId="4" applyNumberFormat="1" applyFont="1" applyBorder="1" applyAlignment="1">
      <alignment horizontal="right"/>
    </xf>
    <xf numFmtId="2" fontId="8" fillId="0" borderId="30" xfId="4" applyNumberFormat="1" applyFont="1" applyFill="1" applyBorder="1" applyAlignment="1">
      <alignment horizontal="right"/>
    </xf>
    <xf numFmtId="1" fontId="22" fillId="0" borderId="37" xfId="4" applyNumberFormat="1" applyFont="1" applyFill="1" applyBorder="1" applyAlignment="1">
      <alignment vertical="center"/>
    </xf>
    <xf numFmtId="2" fontId="22" fillId="0" borderId="37" xfId="4" applyNumberFormat="1" applyFont="1" applyFill="1" applyBorder="1" applyAlignment="1">
      <alignment vertical="center"/>
    </xf>
    <xf numFmtId="2" fontId="22" fillId="0" borderId="36" xfId="4" applyNumberFormat="1" applyFont="1" applyFill="1" applyBorder="1" applyAlignment="1">
      <alignment vertical="center"/>
    </xf>
    <xf numFmtId="4" fontId="22" fillId="0" borderId="24" xfId="4" applyNumberFormat="1" applyFont="1" applyFill="1" applyBorder="1" applyAlignment="1">
      <alignment horizontal="center" vertical="center"/>
    </xf>
    <xf numFmtId="4" fontId="22" fillId="0" borderId="36" xfId="4" applyNumberFormat="1" applyFont="1" applyFill="1" applyBorder="1" applyAlignment="1">
      <alignment horizontal="center" vertical="center"/>
    </xf>
    <xf numFmtId="0" fontId="22" fillId="0" borderId="19" xfId="4" applyFont="1" applyFill="1" applyBorder="1" applyAlignment="1">
      <alignment vertical="center"/>
    </xf>
    <xf numFmtId="1" fontId="22" fillId="0" borderId="31" xfId="4" applyNumberFormat="1" applyFont="1" applyFill="1" applyBorder="1" applyAlignment="1">
      <alignment vertical="center"/>
    </xf>
    <xf numFmtId="0" fontId="22" fillId="0" borderId="31" xfId="4" applyFont="1" applyFill="1" applyBorder="1" applyAlignment="1">
      <alignment vertical="center"/>
    </xf>
    <xf numFmtId="0" fontId="22" fillId="0" borderId="30" xfId="4" applyFont="1" applyFill="1" applyBorder="1" applyAlignment="1">
      <alignment vertical="center"/>
    </xf>
    <xf numFmtId="4" fontId="22" fillId="0" borderId="19" xfId="4" applyNumberFormat="1" applyFont="1" applyFill="1" applyBorder="1" applyAlignment="1">
      <alignment horizontal="center" vertical="center"/>
    </xf>
    <xf numFmtId="4" fontId="22" fillId="0" borderId="30" xfId="4" applyNumberFormat="1" applyFont="1" applyFill="1" applyBorder="1" applyAlignment="1">
      <alignment horizontal="center" vertical="center"/>
    </xf>
    <xf numFmtId="1" fontId="22" fillId="0" borderId="24" xfId="4" applyNumberFormat="1" applyFont="1" applyFill="1" applyBorder="1" applyAlignment="1">
      <alignment vertical="center"/>
    </xf>
    <xf numFmtId="4" fontId="22" fillId="0" borderId="18" xfId="4" applyNumberFormat="1" applyFont="1" applyFill="1" applyBorder="1" applyAlignment="1">
      <alignment horizontal="right" vertical="center"/>
    </xf>
    <xf numFmtId="3" fontId="22" fillId="0" borderId="24" xfId="4" applyNumberFormat="1" applyFont="1" applyFill="1" applyBorder="1" applyAlignment="1">
      <alignment horizontal="right" vertical="center"/>
    </xf>
    <xf numFmtId="0" fontId="8" fillId="10" borderId="5" xfId="3" applyFont="1" applyFill="1" applyBorder="1" applyAlignment="1">
      <alignment horizontal="center"/>
    </xf>
    <xf numFmtId="2" fontId="8" fillId="10" borderId="1" xfId="3" applyNumberFormat="1" applyFont="1" applyFill="1" applyBorder="1" applyAlignment="1">
      <alignment horizontal="center"/>
    </xf>
    <xf numFmtId="2" fontId="8" fillId="11" borderId="1" xfId="3" applyNumberFormat="1" applyFont="1" applyFill="1" applyBorder="1" applyAlignment="1">
      <alignment horizontal="center"/>
    </xf>
    <xf numFmtId="0" fontId="8" fillId="12" borderId="1" xfId="0" applyFont="1" applyFill="1" applyBorder="1" applyAlignment="1">
      <alignment horizontal="center"/>
    </xf>
    <xf numFmtId="0" fontId="8" fillId="10" borderId="1" xfId="3" applyFont="1" applyFill="1" applyBorder="1" applyAlignment="1">
      <alignment horizontal="center"/>
    </xf>
    <xf numFmtId="0" fontId="8" fillId="11" borderId="1" xfId="3" applyFont="1" applyFill="1" applyBorder="1" applyAlignment="1">
      <alignment horizontal="center"/>
    </xf>
    <xf numFmtId="49" fontId="8" fillId="3" borderId="26" xfId="3" applyNumberFormat="1" applyFont="1" applyFill="1" applyBorder="1"/>
    <xf numFmtId="49" fontId="8" fillId="3" borderId="1" xfId="3" applyNumberFormat="1" applyFont="1" applyFill="1" applyBorder="1"/>
    <xf numFmtId="2" fontId="8" fillId="0" borderId="70" xfId="3" applyNumberFormat="1" applyFont="1" applyBorder="1" applyAlignment="1">
      <alignment horizontal="right"/>
    </xf>
    <xf numFmtId="2" fontId="8" fillId="0" borderId="47" xfId="3" applyNumberFormat="1" applyFont="1" applyBorder="1" applyAlignment="1">
      <alignment horizontal="right"/>
    </xf>
    <xf numFmtId="2" fontId="8" fillId="0" borderId="57" xfId="3" applyNumberFormat="1" applyFont="1" applyBorder="1"/>
    <xf numFmtId="49" fontId="8" fillId="0" borderId="15" xfId="3" applyNumberFormat="1" applyFont="1" applyBorder="1"/>
    <xf numFmtId="164" fontId="8" fillId="0" borderId="15" xfId="3" applyNumberFormat="1" applyFont="1" applyBorder="1"/>
    <xf numFmtId="2" fontId="8" fillId="0" borderId="70" xfId="3" applyNumberFormat="1" applyFont="1" applyBorder="1"/>
    <xf numFmtId="2" fontId="8" fillId="0" borderId="46" xfId="3" applyNumberFormat="1" applyFont="1" applyBorder="1"/>
    <xf numFmtId="0" fontId="27" fillId="0" borderId="70" xfId="3" applyFont="1" applyBorder="1" applyAlignment="1">
      <alignment horizontal="right"/>
    </xf>
    <xf numFmtId="2" fontId="8" fillId="0" borderId="47" xfId="3" applyNumberFormat="1" applyFont="1" applyBorder="1"/>
    <xf numFmtId="49" fontId="10" fillId="0" borderId="13" xfId="3" applyNumberFormat="1" applyFont="1" applyBorder="1"/>
    <xf numFmtId="49" fontId="10" fillId="0" borderId="15" xfId="3" applyNumberFormat="1" applyFont="1" applyBorder="1"/>
    <xf numFmtId="49" fontId="15" fillId="0" borderId="13" xfId="3" applyNumberFormat="1" applyFont="1" applyBorder="1"/>
    <xf numFmtId="2" fontId="16" fillId="0" borderId="13" xfId="3" applyNumberFormat="1" applyFont="1" applyBorder="1" applyAlignment="1">
      <alignment horizontal="right"/>
    </xf>
    <xf numFmtId="49" fontId="10" fillId="0" borderId="12" xfId="3" applyNumberFormat="1" applyFont="1" applyBorder="1"/>
    <xf numFmtId="49" fontId="16" fillId="0" borderId="15" xfId="3" applyNumberFormat="1" applyFont="1" applyBorder="1"/>
    <xf numFmtId="49" fontId="23" fillId="0" borderId="12" xfId="3" applyNumberFormat="1" applyFont="1" applyBorder="1"/>
    <xf numFmtId="49" fontId="23" fillId="0" borderId="28" xfId="3" applyNumberFormat="1" applyFont="1" applyBorder="1"/>
    <xf numFmtId="49" fontId="16" fillId="0" borderId="13" xfId="3" applyNumberFormat="1" applyFont="1" applyBorder="1"/>
    <xf numFmtId="49" fontId="16" fillId="0" borderId="18" xfId="3" applyNumberFormat="1" applyFont="1" applyBorder="1"/>
    <xf numFmtId="49" fontId="16" fillId="0" borderId="0" xfId="3" applyNumberFormat="1" applyFont="1" applyBorder="1"/>
    <xf numFmtId="49" fontId="12" fillId="0" borderId="12" xfId="3" applyNumberFormat="1" applyFont="1" applyBorder="1"/>
    <xf numFmtId="49" fontId="12" fillId="0" borderId="28" xfId="3" applyNumberFormat="1" applyFont="1" applyBorder="1"/>
    <xf numFmtId="49" fontId="22" fillId="0" borderId="15" xfId="0" applyNumberFormat="1" applyFont="1" applyBorder="1"/>
    <xf numFmtId="164" fontId="22" fillId="0" borderId="15" xfId="0" applyNumberFormat="1" applyFont="1" applyBorder="1" applyAlignment="1">
      <alignment horizontal="center"/>
    </xf>
    <xf numFmtId="49" fontId="21" fillId="0" borderId="12" xfId="0" applyNumberFormat="1" applyFont="1" applyBorder="1"/>
    <xf numFmtId="49" fontId="21" fillId="0" borderId="28" xfId="0" applyNumberFormat="1" applyFont="1" applyBorder="1"/>
    <xf numFmtId="2" fontId="16" fillId="0" borderId="11" xfId="3" applyNumberFormat="1" applyFont="1" applyBorder="1"/>
    <xf numFmtId="2" fontId="16" fillId="0" borderId="42" xfId="3" applyNumberFormat="1" applyFont="1" applyBorder="1"/>
    <xf numFmtId="2" fontId="22" fillId="0" borderId="47" xfId="0" applyNumberFormat="1" applyFont="1" applyBorder="1"/>
    <xf numFmtId="2" fontId="22" fillId="0" borderId="46" xfId="0" applyNumberFormat="1" applyFont="1" applyBorder="1"/>
    <xf numFmtId="2" fontId="22" fillId="0" borderId="57" xfId="0" applyNumberFormat="1" applyFont="1" applyBorder="1"/>
    <xf numFmtId="2" fontId="22" fillId="0" borderId="42" xfId="0" applyNumberFormat="1" applyFont="1" applyBorder="1"/>
    <xf numFmtId="2" fontId="16" fillId="0" borderId="14" xfId="3" applyNumberFormat="1" applyFont="1" applyBorder="1"/>
    <xf numFmtId="2" fontId="16" fillId="0" borderId="41" xfId="3" applyNumberFormat="1" applyFont="1" applyBorder="1"/>
    <xf numFmtId="2" fontId="16" fillId="0" borderId="19" xfId="3" applyNumberFormat="1" applyFont="1" applyBorder="1"/>
    <xf numFmtId="2" fontId="16" fillId="0" borderId="30" xfId="3" applyNumberFormat="1" applyFont="1" applyBorder="1"/>
    <xf numFmtId="2" fontId="16" fillId="0" borderId="70" xfId="3" applyNumberFormat="1" applyFont="1" applyBorder="1"/>
    <xf numFmtId="2" fontId="16" fillId="0" borderId="57" xfId="3" applyNumberFormat="1" applyFont="1" applyBorder="1"/>
    <xf numFmtId="4" fontId="21" fillId="0" borderId="56" xfId="0" applyNumberFormat="1" applyFont="1" applyBorder="1"/>
    <xf numFmtId="4" fontId="21" fillId="0" borderId="49" xfId="0" applyNumberFormat="1" applyFont="1" applyBorder="1"/>
    <xf numFmtId="2" fontId="8" fillId="0" borderId="37" xfId="4" applyNumberFormat="1" applyFont="1" applyBorder="1" applyAlignment="1">
      <alignment horizontal="right"/>
    </xf>
    <xf numFmtId="2" fontId="16" fillId="0" borderId="12" xfId="4" applyNumberFormat="1" applyFont="1" applyFill="1" applyBorder="1" applyAlignment="1">
      <alignment horizontal="right"/>
    </xf>
    <xf numFmtId="2" fontId="8" fillId="0" borderId="9" xfId="4" applyNumberFormat="1" applyFont="1" applyBorder="1" applyAlignment="1">
      <alignment horizontal="right"/>
    </xf>
    <xf numFmtId="4" fontId="16" fillId="0" borderId="0" xfId="7" applyNumberFormat="1" applyFont="1" applyBorder="1"/>
    <xf numFmtId="4" fontId="16" fillId="0" borderId="20" xfId="7" applyNumberFormat="1" applyFont="1" applyBorder="1"/>
    <xf numFmtId="0" fontId="13" fillId="0" borderId="0" xfId="4" applyFont="1" applyFill="1" applyBorder="1" applyAlignment="1">
      <alignment horizontal="left"/>
    </xf>
    <xf numFmtId="2" fontId="8" fillId="0" borderId="22" xfId="4" applyNumberFormat="1" applyFont="1" applyBorder="1" applyAlignment="1">
      <alignment horizontal="right"/>
    </xf>
    <xf numFmtId="2" fontId="10" fillId="0" borderId="7" xfId="4" applyNumberFormat="1" applyFont="1" applyBorder="1" applyAlignment="1">
      <alignment horizontal="right"/>
    </xf>
    <xf numFmtId="49" fontId="43" fillId="3" borderId="1" xfId="3" applyNumberFormat="1" applyFont="1" applyFill="1" applyBorder="1"/>
    <xf numFmtId="49" fontId="43" fillId="3" borderId="16" xfId="3" applyNumberFormat="1" applyFont="1" applyFill="1" applyBorder="1"/>
    <xf numFmtId="49" fontId="43" fillId="3" borderId="8" xfId="3" applyNumberFormat="1" applyFont="1" applyFill="1" applyBorder="1"/>
    <xf numFmtId="49" fontId="43" fillId="3" borderId="4" xfId="3" applyNumberFormat="1" applyFont="1" applyFill="1" applyBorder="1"/>
    <xf numFmtId="49" fontId="43" fillId="3" borderId="21" xfId="3" applyNumberFormat="1" applyFont="1" applyFill="1" applyBorder="1"/>
    <xf numFmtId="49" fontId="8" fillId="0" borderId="17" xfId="3" applyNumberFormat="1" applyFont="1" applyBorder="1"/>
    <xf numFmtId="4" fontId="12" fillId="3" borderId="51" xfId="3" applyNumberFormat="1" applyFont="1" applyFill="1" applyBorder="1" applyAlignment="1">
      <alignment horizontal="right"/>
    </xf>
    <xf numFmtId="2" fontId="10" fillId="3" borderId="53" xfId="1" applyNumberFormat="1" applyFont="1" applyFill="1" applyBorder="1" applyAlignment="1">
      <alignment horizontal="right" vertical="center"/>
    </xf>
    <xf numFmtId="0" fontId="42" fillId="0" borderId="0" xfId="3" applyFont="1"/>
    <xf numFmtId="0" fontId="42" fillId="0" borderId="43" xfId="3" applyFont="1" applyBorder="1"/>
    <xf numFmtId="2" fontId="42" fillId="0" borderId="43" xfId="3" applyNumberFormat="1" applyFont="1" applyBorder="1"/>
    <xf numFmtId="0" fontId="33" fillId="0" borderId="0" xfId="0" applyFont="1"/>
    <xf numFmtId="1" fontId="22" fillId="0" borderId="36" xfId="4" applyNumberFormat="1" applyFont="1" applyFill="1" applyBorder="1" applyAlignment="1">
      <alignment horizontal="right" vertical="center"/>
    </xf>
    <xf numFmtId="4" fontId="22" fillId="0" borderId="36" xfId="4" applyNumberFormat="1" applyFont="1" applyFill="1" applyBorder="1" applyAlignment="1">
      <alignment horizontal="right" vertical="center"/>
    </xf>
    <xf numFmtId="4" fontId="22" fillId="0" borderId="19" xfId="4" applyNumberFormat="1" applyFont="1" applyFill="1" applyBorder="1" applyAlignment="1">
      <alignment horizontal="right" vertical="center"/>
    </xf>
    <xf numFmtId="4" fontId="22" fillId="0" borderId="30" xfId="4" applyNumberFormat="1" applyFont="1" applyFill="1" applyBorder="1" applyAlignment="1">
      <alignment horizontal="right" vertical="center"/>
    </xf>
    <xf numFmtId="2" fontId="8" fillId="0" borderId="53" xfId="10" applyNumberFormat="1" applyFont="1" applyBorder="1" applyAlignment="1">
      <alignment horizontal="right"/>
    </xf>
    <xf numFmtId="2" fontId="8" fillId="0" borderId="28" xfId="10" applyNumberFormat="1" applyFont="1" applyBorder="1" applyAlignment="1">
      <alignment horizontal="right"/>
    </xf>
    <xf numFmtId="1" fontId="8" fillId="0" borderId="52" xfId="10" applyNumberFormat="1" applyFont="1" applyBorder="1" applyAlignment="1">
      <alignment horizontal="right"/>
    </xf>
    <xf numFmtId="1" fontId="8" fillId="0" borderId="53" xfId="10" applyNumberFormat="1" applyFont="1" applyBorder="1" applyAlignment="1">
      <alignment horizontal="right"/>
    </xf>
    <xf numFmtId="0" fontId="0" fillId="0" borderId="53" xfId="0" applyBorder="1"/>
    <xf numFmtId="0" fontId="44" fillId="0" borderId="0" xfId="0" applyFont="1"/>
    <xf numFmtId="4" fontId="6" fillId="0" borderId="0" xfId="4" applyNumberFormat="1"/>
    <xf numFmtId="2" fontId="45" fillId="3" borderId="35" xfId="0" applyNumberFormat="1" applyFont="1" applyFill="1" applyBorder="1" applyAlignment="1">
      <alignment horizontal="center" wrapText="1"/>
    </xf>
    <xf numFmtId="4" fontId="45" fillId="3" borderId="35" xfId="0" applyNumberFormat="1" applyFont="1" applyFill="1" applyBorder="1" applyAlignment="1">
      <alignment horizontal="center" wrapText="1"/>
    </xf>
    <xf numFmtId="1" fontId="0" fillId="3" borderId="37" xfId="0" applyNumberFormat="1" applyFill="1" applyBorder="1"/>
    <xf numFmtId="0" fontId="23" fillId="3" borderId="24" xfId="4" applyFont="1" applyFill="1" applyBorder="1" applyAlignment="1"/>
    <xf numFmtId="0" fontId="16" fillId="3" borderId="25" xfId="4" applyFont="1" applyFill="1" applyBorder="1" applyAlignment="1">
      <alignment horizontal="right"/>
    </xf>
    <xf numFmtId="0" fontId="23" fillId="3" borderId="37" xfId="4" applyFont="1" applyFill="1" applyBorder="1" applyAlignment="1">
      <alignment horizontal="right"/>
    </xf>
    <xf numFmtId="0" fontId="16" fillId="3" borderId="36" xfId="4" applyFont="1" applyFill="1" applyBorder="1" applyAlignment="1">
      <alignment horizontal="right"/>
    </xf>
    <xf numFmtId="0" fontId="38" fillId="3" borderId="25" xfId="4" applyFont="1" applyFill="1" applyBorder="1" applyAlignment="1">
      <alignment horizontal="left"/>
    </xf>
    <xf numFmtId="2" fontId="23" fillId="3" borderId="37" xfId="4" applyNumberFormat="1" applyFont="1" applyFill="1" applyBorder="1" applyAlignment="1">
      <alignment horizontal="right"/>
    </xf>
    <xf numFmtId="0" fontId="23" fillId="3" borderId="23" xfId="4" applyFont="1" applyFill="1" applyBorder="1" applyAlignment="1">
      <alignment horizontal="right"/>
    </xf>
    <xf numFmtId="2" fontId="23" fillId="3" borderId="25" xfId="4" applyNumberFormat="1" applyFont="1" applyFill="1" applyBorder="1" applyAlignment="1">
      <alignment horizontal="right"/>
    </xf>
    <xf numFmtId="0" fontId="23" fillId="3" borderId="22" xfId="4" applyFont="1" applyFill="1" applyBorder="1" applyAlignment="1">
      <alignment horizontal="right"/>
    </xf>
    <xf numFmtId="0" fontId="16" fillId="3" borderId="23" xfId="4" applyFont="1" applyFill="1" applyBorder="1" applyAlignment="1">
      <alignment horizontal="right"/>
    </xf>
    <xf numFmtId="0" fontId="0" fillId="3" borderId="18" xfId="0" applyFill="1" applyBorder="1"/>
    <xf numFmtId="1" fontId="0" fillId="3" borderId="31" xfId="0" applyNumberFormat="1" applyFill="1" applyBorder="1"/>
    <xf numFmtId="0" fontId="23" fillId="3" borderId="19" xfId="4" applyFont="1" applyFill="1" applyBorder="1" applyAlignment="1"/>
    <xf numFmtId="0" fontId="23" fillId="3" borderId="20" xfId="4" applyFont="1" applyFill="1" applyBorder="1" applyAlignment="1">
      <alignment horizontal="right"/>
    </xf>
    <xf numFmtId="0" fontId="23" fillId="3" borderId="31" xfId="4" applyFont="1" applyFill="1" applyBorder="1" applyAlignment="1">
      <alignment horizontal="right"/>
    </xf>
    <xf numFmtId="0" fontId="16" fillId="3" borderId="30" xfId="4" applyFont="1" applyFill="1" applyBorder="1" applyAlignment="1">
      <alignment horizontal="right"/>
    </xf>
    <xf numFmtId="0" fontId="16" fillId="3" borderId="20" xfId="4" applyFont="1" applyFill="1" applyBorder="1" applyAlignment="1">
      <alignment horizontal="right"/>
    </xf>
    <xf numFmtId="0" fontId="23" fillId="3" borderId="18" xfId="4" applyFont="1" applyFill="1" applyBorder="1" applyAlignment="1">
      <alignment horizontal="right"/>
    </xf>
    <xf numFmtId="2" fontId="23" fillId="3" borderId="20" xfId="4" applyNumberFormat="1" applyFont="1" applyFill="1" applyBorder="1" applyAlignment="1">
      <alignment horizontal="right"/>
    </xf>
    <xf numFmtId="2" fontId="23" fillId="3" borderId="18" xfId="4" applyNumberFormat="1" applyFont="1" applyFill="1" applyBorder="1" applyAlignment="1">
      <alignment horizontal="right"/>
    </xf>
    <xf numFmtId="0" fontId="23" fillId="3" borderId="17" xfId="4" applyFont="1" applyFill="1" applyBorder="1" applyAlignment="1">
      <alignment horizontal="right"/>
    </xf>
    <xf numFmtId="2" fontId="16" fillId="3" borderId="18" xfId="4" applyNumberFormat="1" applyFont="1" applyFill="1" applyBorder="1" applyAlignment="1">
      <alignment horizontal="right"/>
    </xf>
    <xf numFmtId="2" fontId="16" fillId="3" borderId="31" xfId="4" applyNumberFormat="1" applyFont="1" applyFill="1" applyBorder="1" applyAlignment="1">
      <alignment horizontal="right"/>
    </xf>
    <xf numFmtId="0" fontId="8" fillId="3" borderId="27" xfId="4" applyFont="1" applyFill="1" applyBorder="1" applyAlignment="1">
      <alignment horizontal="right"/>
    </xf>
    <xf numFmtId="1" fontId="8" fillId="3" borderId="37" xfId="4" applyNumberFormat="1" applyFont="1" applyFill="1" applyBorder="1" applyAlignment="1">
      <alignment horizontal="right"/>
    </xf>
    <xf numFmtId="0" fontId="8" fillId="3" borderId="24" xfId="4" applyFont="1" applyFill="1" applyBorder="1" applyAlignment="1"/>
    <xf numFmtId="0" fontId="8" fillId="3" borderId="25" xfId="4" applyFont="1" applyFill="1" applyBorder="1" applyAlignment="1">
      <alignment horizontal="right"/>
    </xf>
    <xf numFmtId="0" fontId="8" fillId="3" borderId="37" xfId="4" applyFont="1" applyFill="1" applyBorder="1" applyAlignment="1">
      <alignment horizontal="right"/>
    </xf>
    <xf numFmtId="0" fontId="8" fillId="3" borderId="36" xfId="4" applyFont="1" applyFill="1" applyBorder="1" applyAlignment="1">
      <alignment horizontal="right"/>
    </xf>
    <xf numFmtId="0" fontId="8" fillId="3" borderId="25" xfId="4" applyFont="1" applyFill="1" applyBorder="1" applyAlignment="1"/>
    <xf numFmtId="164" fontId="8" fillId="3" borderId="36" xfId="4" applyNumberFormat="1" applyFont="1" applyFill="1" applyBorder="1" applyAlignment="1"/>
    <xf numFmtId="0" fontId="8" fillId="3" borderId="23" xfId="4" applyFont="1" applyFill="1" applyBorder="1" applyAlignment="1">
      <alignment horizontal="right"/>
    </xf>
    <xf numFmtId="164" fontId="8" fillId="3" borderId="25" xfId="4" applyNumberFormat="1" applyFont="1" applyFill="1" applyBorder="1" applyAlignment="1">
      <alignment horizontal="right"/>
    </xf>
    <xf numFmtId="0" fontId="8" fillId="3" borderId="22" xfId="4" applyFont="1" applyFill="1" applyBorder="1" applyAlignment="1">
      <alignment horizontal="right"/>
    </xf>
    <xf numFmtId="0" fontId="8" fillId="3" borderId="16" xfId="4" applyFont="1" applyFill="1" applyBorder="1" applyAlignment="1">
      <alignment horizontal="center"/>
    </xf>
    <xf numFmtId="0" fontId="8" fillId="3" borderId="7" xfId="4" applyFont="1" applyFill="1" applyBorder="1" applyAlignment="1">
      <alignment horizontal="right"/>
    </xf>
    <xf numFmtId="1" fontId="8" fillId="3" borderId="31" xfId="4" applyNumberFormat="1" applyFont="1" applyFill="1" applyBorder="1" applyAlignment="1">
      <alignment horizontal="right"/>
    </xf>
    <xf numFmtId="0" fontId="8" fillId="3" borderId="19" xfId="4" applyFont="1" applyFill="1" applyBorder="1" applyAlignment="1"/>
    <xf numFmtId="0" fontId="8" fillId="3" borderId="20" xfId="4" applyFont="1" applyFill="1" applyBorder="1" applyAlignment="1">
      <alignment horizontal="right"/>
    </xf>
    <xf numFmtId="0" fontId="8" fillId="3" borderId="31" xfId="4" applyFont="1" applyFill="1" applyBorder="1" applyAlignment="1">
      <alignment horizontal="right"/>
    </xf>
    <xf numFmtId="0" fontId="8" fillId="3" borderId="30" xfId="4" applyFont="1" applyFill="1" applyBorder="1" applyAlignment="1">
      <alignment horizontal="right"/>
    </xf>
    <xf numFmtId="0" fontId="8" fillId="3" borderId="20" xfId="4" applyFont="1" applyFill="1" applyBorder="1" applyAlignment="1"/>
    <xf numFmtId="164" fontId="8" fillId="3" borderId="30" xfId="4" applyNumberFormat="1" applyFont="1" applyFill="1" applyBorder="1" applyAlignment="1"/>
    <xf numFmtId="0" fontId="8" fillId="3" borderId="18" xfId="4" applyFont="1" applyFill="1" applyBorder="1" applyAlignment="1">
      <alignment horizontal="right"/>
    </xf>
    <xf numFmtId="164" fontId="8" fillId="3" borderId="20" xfId="4" applyNumberFormat="1" applyFont="1" applyFill="1" applyBorder="1" applyAlignment="1">
      <alignment horizontal="right"/>
    </xf>
    <xf numFmtId="164" fontId="8" fillId="3" borderId="17" xfId="4" applyNumberFormat="1" applyFont="1" applyFill="1" applyBorder="1" applyAlignment="1">
      <alignment horizontal="right"/>
    </xf>
    <xf numFmtId="2" fontId="8" fillId="3" borderId="17" xfId="4" applyNumberFormat="1" applyFont="1" applyFill="1" applyBorder="1" applyAlignment="1">
      <alignment horizontal="right"/>
    </xf>
    <xf numFmtId="0" fontId="8" fillId="3" borderId="6" xfId="4" applyFont="1" applyFill="1" applyBorder="1" applyAlignment="1">
      <alignment horizontal="right"/>
    </xf>
    <xf numFmtId="1" fontId="8" fillId="3" borderId="39" xfId="4" applyNumberFormat="1" applyFont="1" applyFill="1" applyBorder="1" applyAlignment="1">
      <alignment horizontal="right"/>
    </xf>
    <xf numFmtId="0" fontId="8" fillId="3" borderId="14" xfId="4" applyFont="1" applyFill="1" applyBorder="1" applyAlignment="1"/>
    <xf numFmtId="0" fontId="8" fillId="3" borderId="0" xfId="4" applyFont="1" applyFill="1" applyBorder="1" applyAlignment="1">
      <alignment horizontal="right"/>
    </xf>
    <xf numFmtId="0" fontId="8" fillId="3" borderId="39" xfId="4" applyFont="1" applyFill="1" applyBorder="1" applyAlignment="1">
      <alignment horizontal="right"/>
    </xf>
    <xf numFmtId="0" fontId="8" fillId="3" borderId="41" xfId="4" applyFont="1" applyFill="1" applyBorder="1" applyAlignment="1">
      <alignment horizontal="right"/>
    </xf>
    <xf numFmtId="2" fontId="8" fillId="3" borderId="0" xfId="4" applyNumberFormat="1" applyFont="1" applyFill="1" applyBorder="1" applyAlignment="1">
      <alignment horizontal="right"/>
    </xf>
    <xf numFmtId="2" fontId="8" fillId="3" borderId="41" xfId="4" applyNumberFormat="1" applyFont="1" applyFill="1" applyBorder="1" applyAlignment="1">
      <alignment horizontal="right"/>
    </xf>
    <xf numFmtId="2" fontId="8" fillId="3" borderId="13" xfId="4" applyNumberFormat="1" applyFont="1" applyFill="1" applyBorder="1" applyAlignment="1">
      <alignment horizontal="right"/>
    </xf>
    <xf numFmtId="164" fontId="8" fillId="3" borderId="0" xfId="4" applyNumberFormat="1" applyFont="1" applyFill="1" applyBorder="1" applyAlignment="1">
      <alignment horizontal="right"/>
    </xf>
    <xf numFmtId="164" fontId="8" fillId="3" borderId="41" xfId="4" applyNumberFormat="1" applyFont="1" applyFill="1" applyBorder="1" applyAlignment="1">
      <alignment horizontal="right"/>
    </xf>
    <xf numFmtId="2" fontId="8" fillId="3" borderId="39" xfId="4" applyNumberFormat="1" applyFont="1" applyFill="1" applyBorder="1" applyAlignment="1">
      <alignment horizontal="right"/>
    </xf>
    <xf numFmtId="2" fontId="8" fillId="3" borderId="5" xfId="4" applyNumberFormat="1" applyFont="1" applyFill="1" applyBorder="1" applyAlignment="1">
      <alignment horizontal="right"/>
    </xf>
    <xf numFmtId="0" fontId="8" fillId="3" borderId="6" xfId="4" applyFont="1" applyFill="1" applyBorder="1" applyAlignment="1">
      <alignment horizontal="left"/>
    </xf>
    <xf numFmtId="2" fontId="8" fillId="3" borderId="30" xfId="4" applyNumberFormat="1" applyFont="1" applyFill="1" applyBorder="1" applyAlignment="1">
      <alignment horizontal="right"/>
    </xf>
    <xf numFmtId="2" fontId="10" fillId="3" borderId="6" xfId="4" applyNumberFormat="1" applyFont="1" applyFill="1" applyBorder="1" applyAlignment="1">
      <alignment horizontal="right"/>
    </xf>
    <xf numFmtId="0" fontId="8" fillId="3" borderId="17" xfId="4" applyFont="1" applyFill="1" applyBorder="1" applyAlignment="1">
      <alignment horizontal="right"/>
    </xf>
    <xf numFmtId="2" fontId="16" fillId="3" borderId="37" xfId="4" applyNumberFormat="1" applyFont="1" applyFill="1" applyBorder="1" applyAlignment="1">
      <alignment horizontal="right"/>
    </xf>
    <xf numFmtId="2" fontId="16" fillId="0" borderId="37" xfId="4" applyNumberFormat="1" applyFont="1" applyBorder="1" applyAlignment="1">
      <alignment horizontal="right"/>
    </xf>
    <xf numFmtId="2" fontId="8" fillId="3" borderId="37" xfId="4" applyNumberFormat="1" applyFont="1" applyFill="1" applyBorder="1" applyAlignment="1">
      <alignment horizontal="right"/>
    </xf>
    <xf numFmtId="2" fontId="8" fillId="3" borderId="31" xfId="4" applyNumberFormat="1" applyFont="1" applyFill="1" applyBorder="1" applyAlignment="1">
      <alignment horizontal="right"/>
    </xf>
    <xf numFmtId="2" fontId="8" fillId="0" borderId="46" xfId="4" applyNumberFormat="1" applyFont="1" applyBorder="1" applyAlignment="1">
      <alignment horizontal="right"/>
    </xf>
    <xf numFmtId="0" fontId="22" fillId="0" borderId="35" xfId="0" applyFont="1" applyBorder="1"/>
    <xf numFmtId="4" fontId="22" fillId="0" borderId="35" xfId="0" applyNumberFormat="1" applyFont="1" applyBorder="1" applyAlignment="1">
      <alignment horizontal="right" vertical="top" wrapText="1"/>
    </xf>
    <xf numFmtId="0" fontId="22" fillId="0" borderId="35" xfId="0" applyFont="1" applyBorder="1" applyAlignment="1">
      <alignment horizontal="right" vertical="top"/>
    </xf>
    <xf numFmtId="4" fontId="22" fillId="0" borderId="35" xfId="0" applyNumberFormat="1" applyFont="1" applyBorder="1" applyAlignment="1">
      <alignment horizontal="right" vertical="top"/>
    </xf>
    <xf numFmtId="2" fontId="22" fillId="0" borderId="35" xfId="0" applyNumberFormat="1" applyFont="1" applyBorder="1" applyAlignment="1">
      <alignment horizontal="right" vertical="top"/>
    </xf>
    <xf numFmtId="0" fontId="22" fillId="0" borderId="100" xfId="0" applyFont="1" applyBorder="1"/>
    <xf numFmtId="4" fontId="22" fillId="0" borderId="75" xfId="0" applyNumberFormat="1" applyFont="1" applyBorder="1" applyAlignment="1">
      <alignment horizontal="right" vertical="top" wrapText="1"/>
    </xf>
    <xf numFmtId="0" fontId="22" fillId="3" borderId="97" xfId="0" applyFont="1" applyFill="1" applyBorder="1" applyAlignment="1">
      <alignment horizontal="left" vertical="top"/>
    </xf>
    <xf numFmtId="49" fontId="22" fillId="3" borderId="97" xfId="0" applyNumberFormat="1" applyFont="1" applyFill="1" applyBorder="1" applyAlignment="1">
      <alignment horizontal="left" vertical="center" wrapText="1"/>
    </xf>
    <xf numFmtId="0" fontId="22" fillId="3" borderId="97" xfId="0" applyFont="1" applyFill="1" applyBorder="1" applyAlignment="1">
      <alignment horizontal="left" vertical="center" wrapText="1"/>
    </xf>
    <xf numFmtId="4" fontId="22" fillId="3" borderId="97" xfId="0" applyNumberFormat="1" applyFont="1" applyFill="1" applyBorder="1" applyAlignment="1">
      <alignment horizontal="right" vertical="top" wrapText="1"/>
    </xf>
    <xf numFmtId="0" fontId="22" fillId="0" borderId="97" xfId="0" applyFont="1" applyBorder="1" applyAlignment="1">
      <alignment horizontal="left" vertical="center"/>
    </xf>
    <xf numFmtId="49" fontId="22" fillId="0" borderId="97" xfId="0" applyNumberFormat="1" applyFont="1" applyBorder="1" applyAlignment="1">
      <alignment horizontal="left" vertical="center" wrapText="1"/>
    </xf>
    <xf numFmtId="0" fontId="22" fillId="0" borderId="97" xfId="0" applyFont="1" applyBorder="1" applyAlignment="1">
      <alignment horizontal="left" vertical="center" wrapText="1"/>
    </xf>
    <xf numFmtId="4" fontId="22" fillId="0" borderId="97" xfId="0" applyNumberFormat="1" applyFont="1" applyBorder="1" applyAlignment="1">
      <alignment horizontal="right" vertical="top" wrapText="1"/>
    </xf>
    <xf numFmtId="4" fontId="22" fillId="0" borderId="98" xfId="0" applyNumberFormat="1" applyFont="1" applyBorder="1" applyAlignment="1">
      <alignment horizontal="right" vertical="top" wrapText="1"/>
    </xf>
    <xf numFmtId="0" fontId="22" fillId="0" borderId="31" xfId="0" applyFont="1" applyBorder="1" applyAlignment="1">
      <alignment horizontal="right" vertical="top"/>
    </xf>
    <xf numFmtId="0" fontId="22" fillId="0" borderId="97" xfId="0" applyFont="1" applyBorder="1" applyAlignment="1">
      <alignment horizontal="right" vertical="top"/>
    </xf>
    <xf numFmtId="0" fontId="22" fillId="0" borderId="98" xfId="0" applyFont="1" applyBorder="1" applyAlignment="1">
      <alignment horizontal="left" vertical="center" wrapText="1"/>
    </xf>
    <xf numFmtId="0" fontId="22" fillId="0" borderId="75" xfId="0" applyFont="1" applyBorder="1" applyAlignment="1">
      <alignment horizontal="left" vertical="center" wrapText="1"/>
    </xf>
    <xf numFmtId="49" fontId="22" fillId="0" borderId="97" xfId="0" applyNumberFormat="1" applyFont="1" applyBorder="1" applyAlignment="1" applyProtection="1">
      <alignment horizontal="left" vertical="center" wrapText="1"/>
      <protection locked="0"/>
    </xf>
    <xf numFmtId="0" fontId="22" fillId="0" borderId="37" xfId="0" applyFont="1" applyBorder="1"/>
    <xf numFmtId="4" fontId="22" fillId="0" borderId="99" xfId="0" applyNumberFormat="1" applyFont="1" applyBorder="1" applyAlignment="1">
      <alignment horizontal="right" vertical="top" wrapText="1"/>
    </xf>
    <xf numFmtId="4" fontId="22" fillId="0" borderId="39" xfId="0" applyNumberFormat="1" applyFont="1" applyBorder="1" applyAlignment="1">
      <alignment horizontal="right" vertical="top" wrapText="1"/>
    </xf>
    <xf numFmtId="4" fontId="22" fillId="0" borderId="100" xfId="0" applyNumberFormat="1" applyFont="1" applyBorder="1" applyAlignment="1">
      <alignment horizontal="right" vertical="top" wrapText="1"/>
    </xf>
    <xf numFmtId="0" fontId="22" fillId="0" borderId="39" xfId="0" applyFont="1" applyBorder="1" applyAlignment="1">
      <alignment horizontal="right" vertical="top"/>
    </xf>
    <xf numFmtId="4" fontId="22" fillId="0" borderId="39" xfId="0" applyNumberFormat="1" applyFont="1" applyBorder="1" applyAlignment="1">
      <alignment horizontal="right" vertical="top"/>
    </xf>
    <xf numFmtId="2" fontId="22" fillId="0" borderId="39" xfId="0" applyNumberFormat="1" applyFont="1" applyBorder="1" applyAlignment="1">
      <alignment horizontal="right" vertical="top"/>
    </xf>
    <xf numFmtId="0" fontId="47" fillId="0" borderId="0" xfId="1" applyNumberFormat="1" applyFont="1"/>
    <xf numFmtId="0" fontId="47" fillId="0" borderId="0" xfId="1" applyFont="1"/>
    <xf numFmtId="2" fontId="47" fillId="0" borderId="0" xfId="1" applyNumberFormat="1" applyFont="1"/>
    <xf numFmtId="2" fontId="47" fillId="0" borderId="0" xfId="1" applyNumberFormat="1" applyFont="1" applyAlignment="1"/>
    <xf numFmtId="0" fontId="48" fillId="0" borderId="0" xfId="0" applyFont="1"/>
    <xf numFmtId="2" fontId="48" fillId="0" borderId="0" xfId="0" applyNumberFormat="1" applyFont="1"/>
    <xf numFmtId="0" fontId="0" fillId="0" borderId="1" xfId="0" applyBorder="1"/>
    <xf numFmtId="0" fontId="0" fillId="0" borderId="8" xfId="0" applyBorder="1"/>
    <xf numFmtId="0" fontId="0" fillId="0" borderId="26" xfId="0" applyBorder="1"/>
    <xf numFmtId="0" fontId="0" fillId="0" borderId="52" xfId="0" applyBorder="1"/>
    <xf numFmtId="0" fontId="0" fillId="0" borderId="4" xfId="0" applyBorder="1"/>
    <xf numFmtId="0" fontId="26" fillId="0" borderId="8" xfId="0" applyFont="1" applyBorder="1"/>
    <xf numFmtId="0" fontId="26" fillId="0" borderId="28" xfId="0" applyFont="1" applyBorder="1"/>
    <xf numFmtId="0" fontId="26" fillId="0" borderId="53" xfId="0" applyFont="1" applyBorder="1"/>
    <xf numFmtId="49" fontId="6" fillId="0" borderId="15" xfId="3" applyNumberFormat="1" applyFont="1" applyBorder="1"/>
    <xf numFmtId="1" fontId="47" fillId="0" borderId="0" xfId="3" applyNumberFormat="1" applyFont="1"/>
    <xf numFmtId="0" fontId="10" fillId="14" borderId="71" xfId="2" applyFont="1" applyFill="1" applyBorder="1" applyAlignment="1">
      <alignment horizontal="center" vertical="center" wrapText="1"/>
    </xf>
    <xf numFmtId="0" fontId="33" fillId="14" borderId="43" xfId="2" applyFont="1" applyFill="1" applyBorder="1" applyAlignment="1">
      <alignment horizontal="center"/>
    </xf>
    <xf numFmtId="0" fontId="33" fillId="14" borderId="81" xfId="7" applyFont="1" applyFill="1" applyBorder="1" applyAlignment="1">
      <alignment horizontal="center"/>
    </xf>
    <xf numFmtId="0" fontId="33" fillId="14" borderId="73" xfId="7" applyFont="1" applyFill="1" applyBorder="1" applyAlignment="1">
      <alignment vertical="center" wrapText="1"/>
    </xf>
    <xf numFmtId="164" fontId="8" fillId="0" borderId="0" xfId="3" applyNumberFormat="1" applyFont="1" applyBorder="1"/>
    <xf numFmtId="2" fontId="27" fillId="0" borderId="0" xfId="3" applyNumberFormat="1" applyFont="1" applyBorder="1" applyAlignment="1">
      <alignment horizontal="right"/>
    </xf>
    <xf numFmtId="2" fontId="49" fillId="0" borderId="0" xfId="3" applyNumberFormat="1" applyFont="1" applyBorder="1" applyAlignment="1">
      <alignment horizontal="right"/>
    </xf>
    <xf numFmtId="2" fontId="17" fillId="0" borderId="0" xfId="0" applyNumberFormat="1" applyFont="1"/>
    <xf numFmtId="2" fontId="50" fillId="0" borderId="0" xfId="0" applyNumberFormat="1" applyFont="1" applyBorder="1" applyAlignment="1">
      <alignment vertical="center"/>
    </xf>
    <xf numFmtId="0" fontId="22" fillId="0" borderId="102" xfId="16" applyFont="1" applyBorder="1" applyAlignment="1">
      <alignment horizontal="left" vertical="center" wrapText="1"/>
    </xf>
    <xf numFmtId="0" fontId="22" fillId="0" borderId="101" xfId="16" applyFont="1" applyBorder="1" applyAlignment="1">
      <alignment horizontal="left" vertical="center" wrapText="1"/>
    </xf>
    <xf numFmtId="0" fontId="22" fillId="0" borderId="97" xfId="16" applyFont="1" applyBorder="1" applyAlignment="1">
      <alignment horizontal="left" vertical="center" wrapText="1"/>
    </xf>
    <xf numFmtId="2" fontId="16" fillId="0" borderId="12" xfId="3" applyNumberFormat="1" applyFont="1" applyBorder="1" applyAlignment="1">
      <alignment horizontal="right"/>
    </xf>
    <xf numFmtId="2" fontId="22" fillId="0" borderId="12" xfId="0" applyNumberFormat="1" applyFont="1" applyBorder="1"/>
    <xf numFmtId="2" fontId="16" fillId="0" borderId="18" xfId="3" applyNumberFormat="1" applyFont="1" applyBorder="1" applyAlignment="1">
      <alignment horizontal="right"/>
    </xf>
    <xf numFmtId="2" fontId="8" fillId="0" borderId="12" xfId="3" applyNumberFormat="1" applyFont="1" applyBorder="1" applyAlignment="1">
      <alignment horizontal="right"/>
    </xf>
    <xf numFmtId="2" fontId="8" fillId="0" borderId="13" xfId="3" applyNumberFormat="1" applyFont="1" applyBorder="1" applyAlignment="1">
      <alignment horizontal="right"/>
    </xf>
    <xf numFmtId="2" fontId="8" fillId="0" borderId="13" xfId="3" applyNumberFormat="1" applyFont="1" applyBorder="1"/>
    <xf numFmtId="2" fontId="8" fillId="0" borderId="12" xfId="3" applyNumberFormat="1" applyFont="1" applyBorder="1"/>
    <xf numFmtId="2" fontId="16" fillId="0" borderId="12" xfId="3" applyNumberFormat="1" applyFont="1" applyBorder="1"/>
    <xf numFmtId="2" fontId="16" fillId="0" borderId="13" xfId="3" applyNumberFormat="1" applyFont="1" applyBorder="1"/>
    <xf numFmtId="0" fontId="22" fillId="0" borderId="23" xfId="0" applyFont="1" applyFill="1" applyBorder="1"/>
    <xf numFmtId="0" fontId="22" fillId="3" borderId="23" xfId="0" applyFont="1" applyFill="1" applyBorder="1"/>
    <xf numFmtId="2" fontId="42" fillId="0" borderId="0" xfId="3" applyNumberFormat="1" applyFont="1" applyBorder="1"/>
    <xf numFmtId="0" fontId="0" fillId="16" borderId="0" xfId="0" applyFill="1"/>
    <xf numFmtId="2" fontId="8" fillId="0" borderId="18" xfId="3" applyNumberFormat="1" applyFont="1" applyBorder="1"/>
    <xf numFmtId="4" fontId="12" fillId="3" borderId="53" xfId="3" applyNumberFormat="1" applyFont="1" applyFill="1" applyBorder="1" applyAlignment="1">
      <alignment horizontal="right"/>
    </xf>
    <xf numFmtId="49" fontId="12" fillId="0" borderId="13" xfId="3" applyNumberFormat="1" applyFont="1" applyBorder="1"/>
    <xf numFmtId="164" fontId="16" fillId="0" borderId="13" xfId="3" applyNumberFormat="1" applyFont="1" applyBorder="1"/>
    <xf numFmtId="49" fontId="15" fillId="0" borderId="12" xfId="3" applyNumberFormat="1" applyFont="1" applyBorder="1"/>
    <xf numFmtId="49" fontId="15" fillId="0" borderId="15" xfId="3" applyNumberFormat="1" applyFont="1" applyBorder="1"/>
    <xf numFmtId="0" fontId="27" fillId="3" borderId="35" xfId="1" applyFont="1" applyFill="1" applyBorder="1" applyAlignment="1">
      <alignment vertical="center"/>
    </xf>
    <xf numFmtId="49" fontId="27" fillId="0" borderId="25" xfId="3" applyNumberFormat="1" applyFont="1" applyBorder="1"/>
    <xf numFmtId="49" fontId="27" fillId="0" borderId="0" xfId="3" applyNumberFormat="1" applyFont="1" applyBorder="1"/>
    <xf numFmtId="0" fontId="27" fillId="3" borderId="21" xfId="4" applyFont="1" applyFill="1" applyBorder="1" applyAlignment="1">
      <alignment horizontal="left"/>
    </xf>
    <xf numFmtId="49" fontId="27" fillId="3" borderId="21" xfId="3" applyNumberFormat="1" applyFont="1" applyFill="1" applyBorder="1"/>
    <xf numFmtId="49" fontId="27" fillId="0" borderId="26" xfId="3" applyNumberFormat="1" applyFont="1" applyBorder="1"/>
    <xf numFmtId="49" fontId="27" fillId="3" borderId="1" xfId="3" applyNumberFormat="1" applyFont="1" applyFill="1" applyBorder="1"/>
    <xf numFmtId="0" fontId="27" fillId="7" borderId="1" xfId="7" applyFont="1" applyFill="1" applyBorder="1"/>
    <xf numFmtId="0" fontId="27" fillId="7" borderId="4" xfId="7" applyFont="1" applyFill="1" applyBorder="1"/>
    <xf numFmtId="0" fontId="27" fillId="7" borderId="16" xfId="7" applyFont="1" applyFill="1" applyBorder="1"/>
    <xf numFmtId="0" fontId="27" fillId="7" borderId="21" xfId="7" applyFont="1" applyFill="1" applyBorder="1"/>
    <xf numFmtId="0" fontId="51" fillId="3" borderId="35" xfId="1" applyFont="1" applyFill="1" applyBorder="1" applyAlignment="1">
      <alignment vertical="center"/>
    </xf>
    <xf numFmtId="0" fontId="27" fillId="3" borderId="4" xfId="4" applyFont="1" applyFill="1" applyBorder="1" applyAlignment="1">
      <alignment horizontal="left"/>
    </xf>
    <xf numFmtId="49" fontId="51" fillId="0" borderId="26" xfId="0" applyNumberFormat="1" applyFont="1" applyBorder="1"/>
    <xf numFmtId="49" fontId="27" fillId="0" borderId="28" xfId="3" applyNumberFormat="1" applyFont="1" applyBorder="1"/>
    <xf numFmtId="49" fontId="49" fillId="0" borderId="0" xfId="3" applyNumberFormat="1" applyFont="1" applyBorder="1"/>
    <xf numFmtId="49" fontId="49" fillId="0" borderId="26" xfId="3" applyNumberFormat="1" applyFont="1" applyBorder="1"/>
    <xf numFmtId="2" fontId="8" fillId="0" borderId="41" xfId="4" applyNumberFormat="1" applyFont="1" applyBorder="1" applyAlignment="1">
      <alignment horizontal="right"/>
    </xf>
    <xf numFmtId="49" fontId="27" fillId="3" borderId="4" xfId="3" applyNumberFormat="1" applyFont="1" applyFill="1" applyBorder="1"/>
    <xf numFmtId="2" fontId="16" fillId="0" borderId="30" xfId="4" applyNumberFormat="1" applyFont="1" applyBorder="1" applyAlignment="1">
      <alignment horizontal="right"/>
    </xf>
    <xf numFmtId="0" fontId="8" fillId="15" borderId="0" xfId="3" applyFont="1" applyFill="1" applyBorder="1" applyAlignment="1">
      <alignment horizontal="right"/>
    </xf>
    <xf numFmtId="0" fontId="8" fillId="15" borderId="25" xfId="3" applyFont="1" applyFill="1" applyBorder="1" applyAlignment="1">
      <alignment horizontal="right"/>
    </xf>
    <xf numFmtId="0" fontId="8" fillId="15" borderId="20" xfId="3" applyFont="1" applyFill="1" applyBorder="1" applyAlignment="1">
      <alignment horizontal="right"/>
    </xf>
    <xf numFmtId="4" fontId="16" fillId="0" borderId="8" xfId="7" applyNumberFormat="1" applyFont="1" applyBorder="1"/>
    <xf numFmtId="0" fontId="27" fillId="3" borderId="37" xfId="1" applyFont="1" applyFill="1" applyBorder="1" applyAlignment="1">
      <alignment vertical="center"/>
    </xf>
    <xf numFmtId="0" fontId="26" fillId="0" borderId="0" xfId="0" applyFont="1" applyAlignment="1"/>
    <xf numFmtId="2" fontId="8" fillId="0" borderId="0" xfId="3" applyNumberFormat="1" applyFont="1" applyBorder="1" applyAlignment="1">
      <alignment horizontal="right"/>
    </xf>
    <xf numFmtId="2" fontId="16" fillId="0" borderId="0" xfId="3" applyNumberFormat="1" applyFont="1" applyBorder="1" applyAlignment="1">
      <alignment horizontal="right"/>
    </xf>
    <xf numFmtId="164" fontId="0" fillId="0" borderId="0" xfId="0" applyNumberFormat="1" applyBorder="1"/>
    <xf numFmtId="4" fontId="14" fillId="0" borderId="0" xfId="3" applyNumberFormat="1" applyFont="1"/>
    <xf numFmtId="164" fontId="22" fillId="0" borderId="0" xfId="0" applyNumberFormat="1" applyFont="1" applyBorder="1"/>
    <xf numFmtId="2" fontId="8" fillId="0" borderId="0" xfId="3" applyNumberFormat="1" applyFont="1" applyBorder="1"/>
    <xf numFmtId="2" fontId="0" fillId="0" borderId="0" xfId="0" applyNumberFormat="1" applyBorder="1"/>
    <xf numFmtId="2" fontId="16" fillId="0" borderId="0" xfId="3" applyNumberFormat="1" applyFont="1" applyBorder="1"/>
    <xf numFmtId="2" fontId="8" fillId="0" borderId="26" xfId="3" applyNumberFormat="1" applyFont="1" applyBorder="1"/>
    <xf numFmtId="2" fontId="8" fillId="0" borderId="25" xfId="3" applyNumberFormat="1" applyFont="1" applyBorder="1"/>
    <xf numFmtId="2" fontId="8" fillId="0" borderId="20" xfId="3" applyNumberFormat="1" applyFont="1" applyBorder="1"/>
    <xf numFmtId="2" fontId="16" fillId="0" borderId="28" xfId="3" applyNumberFormat="1" applyFont="1" applyBorder="1"/>
    <xf numFmtId="2" fontId="42" fillId="0" borderId="28" xfId="3" applyNumberFormat="1" applyFont="1" applyBorder="1"/>
    <xf numFmtId="2" fontId="8" fillId="0" borderId="1" xfId="3" applyNumberFormat="1" applyFont="1" applyBorder="1"/>
    <xf numFmtId="2" fontId="8" fillId="0" borderId="4" xfId="3" applyNumberFormat="1" applyFont="1" applyBorder="1"/>
    <xf numFmtId="2" fontId="8" fillId="0" borderId="21" xfId="3" applyNumberFormat="1" applyFont="1" applyBorder="1"/>
    <xf numFmtId="2" fontId="8" fillId="0" borderId="16" xfId="3" applyNumberFormat="1" applyFont="1" applyBorder="1"/>
    <xf numFmtId="2" fontId="16" fillId="0" borderId="4" xfId="3" applyNumberFormat="1" applyFont="1" applyBorder="1"/>
    <xf numFmtId="2" fontId="16" fillId="0" borderId="8" xfId="3" applyNumberFormat="1" applyFont="1" applyBorder="1"/>
    <xf numFmtId="2" fontId="33" fillId="0" borderId="43" xfId="0" applyNumberFormat="1" applyFont="1" applyBorder="1"/>
    <xf numFmtId="164" fontId="16" fillId="0" borderId="0" xfId="3" applyNumberFormat="1" applyFont="1" applyBorder="1"/>
    <xf numFmtId="2" fontId="12" fillId="0" borderId="0" xfId="3" applyNumberFormat="1" applyFont="1"/>
    <xf numFmtId="0" fontId="0" fillId="16" borderId="0" xfId="0" applyFill="1" applyBorder="1"/>
    <xf numFmtId="4" fontId="16" fillId="0" borderId="25" xfId="7" applyNumberFormat="1" applyFont="1" applyBorder="1"/>
    <xf numFmtId="0" fontId="19" fillId="3" borderId="23" xfId="0" applyFont="1" applyFill="1" applyBorder="1" applyAlignment="1">
      <alignment horizontal="center" vertical="center" wrapText="1"/>
    </xf>
    <xf numFmtId="0" fontId="19" fillId="3" borderId="18" xfId="0" applyFont="1" applyFill="1" applyBorder="1" applyAlignment="1">
      <alignment horizontal="center" vertical="center" wrapText="1"/>
    </xf>
    <xf numFmtId="0" fontId="19" fillId="3" borderId="37" xfId="0" applyFont="1" applyFill="1" applyBorder="1" applyAlignment="1">
      <alignment horizontal="center" vertical="center" wrapText="1"/>
    </xf>
    <xf numFmtId="0" fontId="19" fillId="3" borderId="31" xfId="0" applyFont="1" applyFill="1" applyBorder="1" applyAlignment="1">
      <alignment horizontal="center" vertical="center" wrapText="1"/>
    </xf>
    <xf numFmtId="0" fontId="22" fillId="0" borderId="99" xfId="16" applyFont="1" applyBorder="1" applyAlignment="1">
      <alignment horizontal="left" vertical="center" wrapText="1"/>
    </xf>
    <xf numFmtId="0" fontId="22" fillId="0" borderId="100" xfId="16" applyFont="1" applyBorder="1" applyAlignment="1">
      <alignment horizontal="left" vertical="center" wrapText="1"/>
    </xf>
    <xf numFmtId="0" fontId="11" fillId="0" borderId="0" xfId="0" applyFont="1" applyAlignment="1">
      <alignment horizontal="center" vertical="center"/>
    </xf>
    <xf numFmtId="0" fontId="22" fillId="0" borderId="100" xfId="0" applyFont="1" applyBorder="1" applyAlignment="1">
      <alignment horizontal="left" vertical="center" wrapText="1"/>
    </xf>
    <xf numFmtId="0" fontId="52" fillId="0" borderId="53" xfId="0" applyFont="1" applyBorder="1" applyAlignment="1">
      <alignment horizontal="center" vertical="top" wrapText="1"/>
    </xf>
    <xf numFmtId="0" fontId="52" fillId="0" borderId="1" xfId="0" applyFont="1" applyBorder="1" applyAlignment="1">
      <alignment horizontal="left" vertical="top" wrapText="1"/>
    </xf>
    <xf numFmtId="0" fontId="52" fillId="0" borderId="4" xfId="0" applyFont="1" applyBorder="1" applyAlignment="1">
      <alignment horizontal="left" vertical="top" wrapText="1"/>
    </xf>
    <xf numFmtId="0" fontId="52" fillId="0" borderId="8" xfId="0" applyFont="1" applyBorder="1" applyAlignment="1">
      <alignment horizontal="left" vertical="top" wrapText="1"/>
    </xf>
    <xf numFmtId="0" fontId="53" fillId="0" borderId="1" xfId="0" applyFont="1" applyBorder="1" applyAlignment="1">
      <alignment horizontal="left"/>
    </xf>
    <xf numFmtId="0" fontId="53" fillId="0" borderId="8" xfId="0" applyFont="1" applyBorder="1" applyAlignment="1">
      <alignment horizontal="left"/>
    </xf>
    <xf numFmtId="0" fontId="53" fillId="0" borderId="4" xfId="0" applyFont="1" applyBorder="1" applyAlignment="1">
      <alignment horizontal="left"/>
    </xf>
    <xf numFmtId="0" fontId="53" fillId="0" borderId="8" xfId="0" applyFont="1" applyBorder="1"/>
    <xf numFmtId="0" fontId="53" fillId="0" borderId="1" xfId="0" applyFont="1" applyBorder="1"/>
    <xf numFmtId="0" fontId="53" fillId="0" borderId="4" xfId="0" applyFont="1" applyBorder="1"/>
    <xf numFmtId="0" fontId="52" fillId="0" borderId="93" xfId="0" applyFont="1" applyBorder="1" applyAlignment="1">
      <alignment horizontal="center" wrapText="1"/>
    </xf>
    <xf numFmtId="0" fontId="53" fillId="0" borderId="65" xfId="0" applyFont="1" applyBorder="1"/>
    <xf numFmtId="0" fontId="53" fillId="0" borderId="105" xfId="0" applyFont="1" applyBorder="1"/>
    <xf numFmtId="0" fontId="53" fillId="0" borderId="71" xfId="0" applyFont="1" applyBorder="1"/>
    <xf numFmtId="0" fontId="53" fillId="0" borderId="44" xfId="0" applyFont="1" applyBorder="1"/>
    <xf numFmtId="0" fontId="53" fillId="0" borderId="72" xfId="0" applyFont="1" applyBorder="1"/>
    <xf numFmtId="0" fontId="53" fillId="0" borderId="56" xfId="0" applyFont="1" applyBorder="1"/>
    <xf numFmtId="0" fontId="53" fillId="0" borderId="45" xfId="0" applyFont="1" applyBorder="1"/>
    <xf numFmtId="0" fontId="53" fillId="0" borderId="49" xfId="0" applyFont="1" applyBorder="1"/>
    <xf numFmtId="0" fontId="8" fillId="17" borderId="44" xfId="2" applyFont="1" applyFill="1" applyBorder="1" applyAlignment="1"/>
    <xf numFmtId="0" fontId="11" fillId="17" borderId="33" xfId="0" applyFont="1" applyFill="1" applyBorder="1" applyAlignment="1"/>
    <xf numFmtId="0" fontId="8" fillId="17" borderId="33" xfId="2" applyFont="1" applyFill="1" applyBorder="1" applyAlignment="1"/>
    <xf numFmtId="0" fontId="11" fillId="17" borderId="56" xfId="0" applyFont="1" applyFill="1" applyBorder="1"/>
    <xf numFmtId="0" fontId="18" fillId="17" borderId="25" xfId="0" applyFont="1" applyFill="1" applyBorder="1"/>
    <xf numFmtId="0" fontId="11" fillId="17" borderId="25" xfId="0" applyFont="1" applyFill="1" applyBorder="1"/>
    <xf numFmtId="0" fontId="11" fillId="17" borderId="24" xfId="5" applyFont="1" applyFill="1" applyBorder="1" applyAlignment="1">
      <alignment wrapText="1"/>
    </xf>
    <xf numFmtId="0" fontId="18" fillId="17" borderId="75" xfId="0" applyFont="1" applyFill="1" applyBorder="1" applyAlignment="1">
      <alignment horizontal="center" vertical="center" wrapText="1"/>
    </xf>
    <xf numFmtId="0" fontId="18" fillId="17" borderId="102" xfId="0" applyFont="1" applyFill="1" applyBorder="1" applyAlignment="1">
      <alignment horizontal="center" vertical="center" wrapText="1"/>
    </xf>
    <xf numFmtId="0" fontId="22" fillId="3" borderId="35" xfId="0" applyFont="1" applyFill="1" applyBorder="1"/>
    <xf numFmtId="0" fontId="22" fillId="3" borderId="100" xfId="0" applyFont="1" applyFill="1" applyBorder="1"/>
    <xf numFmtId="0" fontId="22" fillId="3" borderId="98" xfId="0" applyFont="1" applyFill="1" applyBorder="1" applyAlignment="1">
      <alignment horizontal="left" vertical="top"/>
    </xf>
    <xf numFmtId="0" fontId="22" fillId="3" borderId="35" xfId="0" applyFont="1" applyFill="1" applyBorder="1" applyAlignment="1">
      <alignment horizontal="left" vertical="top"/>
    </xf>
    <xf numFmtId="0" fontId="22" fillId="3" borderId="75" xfId="0" applyFont="1" applyFill="1" applyBorder="1" applyAlignment="1">
      <alignment horizontal="left" vertical="top"/>
    </xf>
    <xf numFmtId="0" fontId="22" fillId="3" borderId="31" xfId="0" applyFont="1" applyFill="1" applyBorder="1" applyAlignment="1">
      <alignment horizontal="left" vertical="top"/>
    </xf>
    <xf numFmtId="49" fontId="22" fillId="3" borderId="97" xfId="0" applyNumberFormat="1" applyFont="1" applyFill="1" applyBorder="1" applyAlignment="1">
      <alignment horizontal="left" vertical="top"/>
    </xf>
    <xf numFmtId="49" fontId="22" fillId="3" borderId="101" xfId="0" applyNumberFormat="1" applyFont="1" applyFill="1" applyBorder="1" applyAlignment="1">
      <alignment horizontal="left" vertical="top"/>
    </xf>
    <xf numFmtId="0" fontId="21" fillId="10" borderId="105" xfId="0" applyFont="1" applyFill="1" applyBorder="1" applyAlignment="1">
      <alignment horizontal="center"/>
    </xf>
    <xf numFmtId="0" fontId="21" fillId="10" borderId="53" xfId="0" applyFont="1" applyFill="1" applyBorder="1" applyAlignment="1">
      <alignment horizontal="center"/>
    </xf>
    <xf numFmtId="0" fontId="21" fillId="10" borderId="28" xfId="0" applyFont="1" applyFill="1" applyBorder="1" applyAlignment="1">
      <alignment horizontal="center"/>
    </xf>
    <xf numFmtId="4" fontId="22" fillId="10" borderId="11" xfId="0" applyNumberFormat="1" applyFont="1" applyFill="1" applyBorder="1" applyAlignment="1">
      <alignment horizontal="right" vertical="center"/>
    </xf>
    <xf numFmtId="4" fontId="22" fillId="10" borderId="46" xfId="0" applyNumberFormat="1" applyFont="1" applyFill="1" applyBorder="1" applyAlignment="1">
      <alignment horizontal="right" vertical="center" wrapText="1"/>
    </xf>
    <xf numFmtId="0" fontId="11" fillId="0" borderId="0" xfId="0" applyFont="1" applyAlignment="1">
      <alignment wrapText="1"/>
    </xf>
    <xf numFmtId="4" fontId="11" fillId="0" borderId="0" xfId="0" applyNumberFormat="1" applyFont="1" applyAlignment="1">
      <alignment wrapText="1"/>
    </xf>
    <xf numFmtId="0" fontId="8" fillId="18" borderId="0" xfId="0" applyFont="1" applyFill="1" applyBorder="1" applyAlignment="1">
      <alignment horizontal="left"/>
    </xf>
    <xf numFmtId="0" fontId="8" fillId="18" borderId="0" xfId="0" applyFont="1" applyFill="1" applyBorder="1" applyAlignment="1">
      <alignment horizontal="right"/>
    </xf>
    <xf numFmtId="0" fontId="0" fillId="18" borderId="0" xfId="0" applyFill="1" applyBorder="1"/>
    <xf numFmtId="0" fontId="6" fillId="18" borderId="0" xfId="5" applyFill="1" applyBorder="1"/>
    <xf numFmtId="0" fontId="6" fillId="18" borderId="0" xfId="5" applyFont="1" applyFill="1" applyBorder="1"/>
    <xf numFmtId="0" fontId="26" fillId="18" borderId="0" xfId="0" applyFont="1" applyFill="1" applyBorder="1" applyAlignment="1">
      <alignment horizontal="right"/>
    </xf>
    <xf numFmtId="0" fontId="0" fillId="18" borderId="14" xfId="0" applyFill="1" applyBorder="1"/>
    <xf numFmtId="0" fontId="18" fillId="18" borderId="83" xfId="0" applyFont="1" applyFill="1" applyBorder="1" applyAlignment="1">
      <alignment horizontal="center" vertical="center" wrapText="1"/>
    </xf>
    <xf numFmtId="0" fontId="18" fillId="18" borderId="84" xfId="0" applyFont="1" applyFill="1" applyBorder="1" applyAlignment="1">
      <alignment horizontal="center" vertical="center" wrapText="1"/>
    </xf>
    <xf numFmtId="0" fontId="18" fillId="18" borderId="85" xfId="0" applyFont="1" applyFill="1" applyBorder="1" applyAlignment="1">
      <alignment horizontal="center" vertical="center" wrapText="1"/>
    </xf>
    <xf numFmtId="0" fontId="46" fillId="3" borderId="75" xfId="16" applyFont="1" applyFill="1" applyBorder="1" applyAlignment="1">
      <alignment wrapText="1"/>
    </xf>
    <xf numFmtId="0" fontId="46" fillId="0" borderId="75" xfId="16" applyFont="1" applyBorder="1" applyAlignment="1">
      <alignment horizontal="center" vertical="center" wrapText="1"/>
    </xf>
    <xf numFmtId="0" fontId="46" fillId="0" borderId="75" xfId="16" applyFont="1" applyBorder="1" applyAlignment="1">
      <alignment horizontal="left" vertical="center" wrapText="1"/>
    </xf>
    <xf numFmtId="0" fontId="46" fillId="3" borderId="98" xfId="16" applyFont="1" applyFill="1" applyBorder="1" applyAlignment="1">
      <alignment wrapText="1"/>
    </xf>
    <xf numFmtId="0" fontId="46" fillId="0" borderId="98" xfId="16" applyFont="1" applyBorder="1" applyAlignment="1">
      <alignment horizontal="left" vertical="center" wrapText="1"/>
    </xf>
    <xf numFmtId="0" fontId="46" fillId="0" borderId="98" xfId="16" applyFont="1" applyBorder="1" applyAlignment="1">
      <alignment horizontal="center" vertical="center" wrapText="1"/>
    </xf>
    <xf numFmtId="0" fontId="46" fillId="0" borderId="99" xfId="16" applyFont="1" applyBorder="1" applyAlignment="1">
      <alignment horizontal="center" vertical="center" wrapText="1"/>
    </xf>
    <xf numFmtId="0" fontId="46" fillId="3" borderId="35" xfId="16" applyFont="1" applyFill="1" applyBorder="1" applyAlignment="1">
      <alignment wrapText="1"/>
    </xf>
    <xf numFmtId="0" fontId="46" fillId="0" borderId="37" xfId="16" applyFont="1" applyBorder="1" applyAlignment="1">
      <alignment horizontal="left" vertical="center" wrapText="1"/>
    </xf>
    <xf numFmtId="4" fontId="46" fillId="0" borderId="35" xfId="16" applyNumberFormat="1" applyFont="1" applyBorder="1" applyAlignment="1">
      <alignment horizontal="center" vertical="center" wrapText="1"/>
    </xf>
    <xf numFmtId="4" fontId="46" fillId="0" borderId="39" xfId="16" applyNumberFormat="1" applyFont="1" applyBorder="1" applyAlignment="1">
      <alignment horizontal="center" vertical="center" wrapText="1"/>
    </xf>
    <xf numFmtId="0" fontId="46" fillId="0" borderId="35" xfId="16" applyFont="1" applyBorder="1" applyAlignment="1">
      <alignment horizontal="center" vertical="center" wrapText="1"/>
    </xf>
    <xf numFmtId="0" fontId="46" fillId="0" borderId="39" xfId="16" applyFont="1" applyBorder="1" applyAlignment="1">
      <alignment horizontal="center" vertical="center" wrapText="1"/>
    </xf>
    <xf numFmtId="0" fontId="46" fillId="0" borderId="100" xfId="16" applyFont="1" applyBorder="1" applyAlignment="1">
      <alignment horizontal="center" vertical="center" wrapText="1"/>
    </xf>
    <xf numFmtId="4" fontId="46" fillId="0" borderId="75" xfId="16" applyNumberFormat="1" applyFont="1" applyBorder="1" applyAlignment="1">
      <alignment horizontal="center" vertical="center" wrapText="1"/>
    </xf>
    <xf numFmtId="4" fontId="46" fillId="0" borderId="100" xfId="16" applyNumberFormat="1" applyFont="1" applyBorder="1" applyAlignment="1">
      <alignment horizontal="center" vertical="center" wrapText="1"/>
    </xf>
    <xf numFmtId="0" fontId="46" fillId="3" borderId="97" xfId="16" applyFont="1" applyFill="1" applyBorder="1" applyAlignment="1">
      <alignment wrapText="1"/>
    </xf>
    <xf numFmtId="0" fontId="46" fillId="0" borderId="97" xfId="16" applyFont="1" applyBorder="1" applyAlignment="1">
      <alignment horizontal="center" vertical="center" wrapText="1"/>
    </xf>
    <xf numFmtId="0" fontId="46" fillId="0" borderId="97" xfId="16" applyFont="1" applyBorder="1" applyAlignment="1">
      <alignment horizontal="left" vertical="center" wrapText="1"/>
    </xf>
    <xf numFmtId="4" fontId="46" fillId="0" borderId="98" xfId="16" applyNumberFormat="1" applyFont="1" applyBorder="1" applyAlignment="1">
      <alignment horizontal="center" vertical="center" wrapText="1"/>
    </xf>
    <xf numFmtId="4" fontId="46" fillId="0" borderId="99" xfId="16" applyNumberFormat="1" applyFont="1" applyBorder="1" applyAlignment="1">
      <alignment horizontal="center" vertical="center" wrapText="1"/>
    </xf>
    <xf numFmtId="0" fontId="21" fillId="9" borderId="51" xfId="0" applyFont="1" applyFill="1" applyBorder="1" applyAlignment="1"/>
    <xf numFmtId="0" fontId="21" fillId="9" borderId="52" xfId="0" applyFont="1" applyFill="1" applyBorder="1" applyAlignment="1"/>
    <xf numFmtId="0" fontId="21" fillId="9" borderId="53" xfId="0" applyFont="1" applyFill="1" applyBorder="1" applyAlignment="1"/>
    <xf numFmtId="0" fontId="21" fillId="9" borderId="11" xfId="0" applyFont="1" applyFill="1" applyBorder="1" applyAlignment="1">
      <alignment horizontal="center"/>
    </xf>
    <xf numFmtId="0" fontId="21" fillId="9" borderId="46" xfId="0" applyFont="1" applyFill="1" applyBorder="1" applyAlignment="1">
      <alignment horizontal="center"/>
    </xf>
    <xf numFmtId="4" fontId="22" fillId="9" borderId="46" xfId="0" applyNumberFormat="1" applyFont="1" applyFill="1" applyBorder="1" applyAlignment="1">
      <alignment horizontal="right" vertical="center"/>
    </xf>
    <xf numFmtId="0" fontId="20" fillId="19" borderId="5" xfId="0" applyFont="1" applyFill="1" applyBorder="1" applyAlignment="1">
      <alignment horizontal="center" vertical="center" wrapText="1"/>
    </xf>
    <xf numFmtId="0" fontId="20" fillId="19" borderId="0" xfId="0" applyFont="1" applyFill="1" applyBorder="1" applyAlignment="1">
      <alignment horizontal="center" vertical="center" wrapText="1"/>
    </xf>
    <xf numFmtId="0" fontId="20" fillId="19" borderId="9" xfId="0" applyFont="1" applyFill="1" applyBorder="1" applyAlignment="1">
      <alignment horizontal="center" vertical="center" wrapText="1"/>
    </xf>
    <xf numFmtId="0" fontId="20" fillId="19" borderId="28" xfId="0" applyFont="1" applyFill="1" applyBorder="1" applyAlignment="1">
      <alignment horizontal="center" vertical="center" wrapText="1"/>
    </xf>
    <xf numFmtId="1" fontId="2" fillId="3" borderId="31" xfId="6" applyNumberFormat="1" applyFont="1" applyFill="1" applyBorder="1" applyAlignment="1">
      <alignment horizontal="center" wrapText="1"/>
    </xf>
    <xf numFmtId="2" fontId="2" fillId="3" borderId="35" xfId="6" applyNumberFormat="1" applyFont="1" applyFill="1" applyBorder="1" applyAlignment="1">
      <alignment horizontal="center" wrapText="1"/>
    </xf>
    <xf numFmtId="4" fontId="2" fillId="3" borderId="35" xfId="6" applyNumberFormat="1" applyFont="1" applyFill="1" applyBorder="1" applyAlignment="1">
      <alignment horizontal="center" wrapText="1"/>
    </xf>
    <xf numFmtId="1" fontId="45" fillId="3" borderId="35" xfId="0" applyNumberFormat="1" applyFont="1" applyFill="1" applyBorder="1" applyAlignment="1">
      <alignment horizontal="center" wrapText="1"/>
    </xf>
    <xf numFmtId="0" fontId="45" fillId="3" borderId="35" xfId="0" applyFont="1" applyFill="1" applyBorder="1" applyAlignment="1">
      <alignment horizontal="center" wrapText="1"/>
    </xf>
    <xf numFmtId="0" fontId="54" fillId="0" borderId="35" xfId="0" applyFont="1" applyBorder="1"/>
    <xf numFmtId="0" fontId="54" fillId="0" borderId="0" xfId="0" applyFont="1"/>
    <xf numFmtId="2" fontId="1" fillId="3" borderId="35" xfId="17" applyNumberFormat="1" applyFill="1" applyBorder="1" applyAlignment="1">
      <alignment horizontal="center" wrapText="1"/>
    </xf>
    <xf numFmtId="4" fontId="1" fillId="3" borderId="35" xfId="17" applyNumberFormat="1" applyFill="1" applyBorder="1" applyAlignment="1">
      <alignment horizontal="center" wrapText="1"/>
    </xf>
    <xf numFmtId="2" fontId="20" fillId="3" borderId="35" xfId="0" applyNumberFormat="1" applyFont="1" applyFill="1" applyBorder="1" applyAlignment="1">
      <alignment horizontal="center" wrapText="1"/>
    </xf>
    <xf numFmtId="0" fontId="55" fillId="0" borderId="0" xfId="0" applyFont="1"/>
    <xf numFmtId="1" fontId="6" fillId="10" borderId="8" xfId="4" applyNumberFormat="1" applyFill="1" applyBorder="1"/>
    <xf numFmtId="2" fontId="8" fillId="10" borderId="35" xfId="1" applyNumberFormat="1" applyFont="1" applyFill="1" applyBorder="1" applyAlignment="1">
      <alignment horizontal="center" vertical="top" wrapText="1"/>
    </xf>
    <xf numFmtId="0" fontId="26" fillId="0" borderId="0" xfId="0" applyFont="1" applyAlignment="1">
      <alignment horizontal="center"/>
    </xf>
    <xf numFmtId="0" fontId="16" fillId="0" borderId="0" xfId="1" applyFont="1" applyAlignment="1">
      <alignment horizontal="center"/>
    </xf>
    <xf numFmtId="2" fontId="9" fillId="10" borderId="35" xfId="1" applyNumberFormat="1" applyFont="1" applyFill="1" applyBorder="1" applyAlignment="1">
      <alignment horizontal="center" vertical="top"/>
    </xf>
    <xf numFmtId="0" fontId="6" fillId="10" borderId="73" xfId="1" applyFill="1" applyBorder="1" applyAlignment="1">
      <alignment horizontal="center" vertical="top" wrapText="1"/>
    </xf>
    <xf numFmtId="0" fontId="6" fillId="10" borderId="32" xfId="1" applyFill="1" applyBorder="1" applyAlignment="1">
      <alignment horizontal="center" vertical="top" wrapText="1"/>
    </xf>
    <xf numFmtId="0" fontId="6" fillId="10" borderId="71" xfId="1" applyFill="1" applyBorder="1" applyAlignment="1">
      <alignment horizontal="center" vertical="top" wrapText="1"/>
    </xf>
    <xf numFmtId="0" fontId="6" fillId="10" borderId="44" xfId="1" applyFill="1" applyBorder="1" applyAlignment="1">
      <alignment horizontal="center" vertical="top" wrapText="1"/>
    </xf>
    <xf numFmtId="2" fontId="8" fillId="0" borderId="0" xfId="1" applyNumberFormat="1" applyFont="1" applyFill="1" applyAlignment="1">
      <alignment horizontal="right"/>
    </xf>
    <xf numFmtId="2" fontId="8" fillId="0" borderId="45" xfId="1" applyNumberFormat="1" applyFont="1" applyFill="1" applyBorder="1" applyAlignment="1">
      <alignment horizontal="right"/>
    </xf>
    <xf numFmtId="2" fontId="8" fillId="0" borderId="0" xfId="1" applyNumberFormat="1" applyFont="1" applyFill="1" applyBorder="1" applyAlignment="1">
      <alignment horizontal="right"/>
    </xf>
    <xf numFmtId="2" fontId="8" fillId="0" borderId="14" xfId="1" applyNumberFormat="1" applyFont="1" applyFill="1" applyBorder="1" applyAlignment="1">
      <alignment horizontal="right"/>
    </xf>
    <xf numFmtId="0" fontId="8" fillId="3" borderId="83" xfId="1" applyFont="1" applyFill="1" applyBorder="1" applyAlignment="1">
      <alignment horizontal="center"/>
    </xf>
    <xf numFmtId="0" fontId="8" fillId="3" borderId="84" xfId="1" applyFont="1" applyFill="1" applyBorder="1" applyAlignment="1">
      <alignment horizontal="center"/>
    </xf>
    <xf numFmtId="2" fontId="35" fillId="10" borderId="35" xfId="1" applyNumberFormat="1" applyFont="1" applyFill="1" applyBorder="1" applyAlignment="1">
      <alignment horizontal="center" vertical="top"/>
    </xf>
    <xf numFmtId="2" fontId="9" fillId="10" borderId="35" xfId="0" applyNumberFormat="1" applyFont="1" applyFill="1" applyBorder="1" applyAlignment="1">
      <alignment horizontal="center" vertical="top"/>
    </xf>
    <xf numFmtId="0" fontId="0" fillId="0" borderId="0" xfId="0" applyAlignment="1">
      <alignment horizontal="left"/>
    </xf>
    <xf numFmtId="0" fontId="12" fillId="10" borderId="15" xfId="1" applyFont="1" applyFill="1" applyBorder="1" applyAlignment="1">
      <alignment vertical="center"/>
    </xf>
    <xf numFmtId="0" fontId="12" fillId="10" borderId="13" xfId="1" applyFont="1" applyFill="1" applyBorder="1" applyAlignment="1">
      <alignment vertical="center"/>
    </xf>
    <xf numFmtId="0" fontId="12" fillId="10" borderId="47" xfId="1" applyFont="1" applyFill="1" applyBorder="1" applyAlignment="1">
      <alignment horizontal="center" vertical="center"/>
    </xf>
    <xf numFmtId="0" fontId="12" fillId="10" borderId="39" xfId="1" applyFont="1" applyFill="1" applyBorder="1" applyAlignment="1">
      <alignment horizontal="center" vertical="center"/>
    </xf>
    <xf numFmtId="2" fontId="37" fillId="10" borderId="26" xfId="1" applyNumberFormat="1" applyFont="1" applyFill="1" applyBorder="1" applyAlignment="1">
      <alignment horizontal="center" vertical="center"/>
    </xf>
    <xf numFmtId="2" fontId="37" fillId="10" borderId="70" xfId="1" applyNumberFormat="1" applyFont="1" applyFill="1" applyBorder="1" applyAlignment="1">
      <alignment horizontal="center" vertical="center"/>
    </xf>
    <xf numFmtId="2" fontId="37" fillId="10" borderId="0" xfId="1" applyNumberFormat="1" applyFont="1" applyFill="1" applyBorder="1" applyAlignment="1">
      <alignment horizontal="center" vertical="center"/>
    </xf>
    <xf numFmtId="2" fontId="37" fillId="10" borderId="14" xfId="1" applyNumberFormat="1" applyFont="1" applyFill="1" applyBorder="1" applyAlignment="1">
      <alignment horizontal="center" vertical="center"/>
    </xf>
    <xf numFmtId="2" fontId="37" fillId="10" borderId="20" xfId="1" applyNumberFormat="1" applyFont="1" applyFill="1" applyBorder="1" applyAlignment="1">
      <alignment horizontal="center" vertical="center"/>
    </xf>
    <xf numFmtId="2" fontId="37" fillId="10" borderId="19" xfId="1" applyNumberFormat="1" applyFont="1" applyFill="1" applyBorder="1" applyAlignment="1">
      <alignment horizontal="center" vertical="center"/>
    </xf>
    <xf numFmtId="2" fontId="8" fillId="10" borderId="65" xfId="1" applyNumberFormat="1" applyFont="1" applyFill="1" applyBorder="1" applyAlignment="1">
      <alignment horizontal="center" vertical="center" wrapText="1"/>
    </xf>
    <xf numFmtId="2" fontId="8" fillId="10" borderId="2" xfId="1" applyNumberFormat="1" applyFont="1" applyFill="1" applyBorder="1" applyAlignment="1">
      <alignment horizontal="center" vertical="center" wrapText="1"/>
    </xf>
    <xf numFmtId="2" fontId="8" fillId="10" borderId="49" xfId="1" applyNumberFormat="1" applyFont="1" applyFill="1" applyBorder="1" applyAlignment="1">
      <alignment horizontal="center" vertical="center" wrapText="1"/>
    </xf>
    <xf numFmtId="2" fontId="8" fillId="10" borderId="17" xfId="1" applyNumberFormat="1" applyFont="1" applyFill="1" applyBorder="1" applyAlignment="1">
      <alignment horizontal="center" vertical="center" wrapText="1"/>
    </xf>
    <xf numFmtId="0" fontId="8" fillId="10" borderId="35" xfId="1" applyFont="1" applyFill="1" applyBorder="1" applyAlignment="1">
      <alignment horizontal="center" vertical="top" wrapText="1"/>
    </xf>
    <xf numFmtId="2" fontId="8" fillId="10" borderId="35" xfId="1" applyNumberFormat="1" applyFont="1" applyFill="1" applyBorder="1" applyAlignment="1">
      <alignment horizontal="center" vertical="top"/>
    </xf>
    <xf numFmtId="2" fontId="8" fillId="10" borderId="69" xfId="1" applyNumberFormat="1" applyFont="1" applyFill="1" applyBorder="1" applyAlignment="1">
      <alignment horizontal="center" vertical="top"/>
    </xf>
    <xf numFmtId="2" fontId="8" fillId="10" borderId="67" xfId="1" applyNumberFormat="1" applyFont="1" applyFill="1" applyBorder="1" applyAlignment="1">
      <alignment horizontal="center" vertical="top"/>
    </xf>
    <xf numFmtId="2" fontId="33" fillId="10" borderId="35" xfId="1" applyNumberFormat="1" applyFont="1" applyFill="1" applyBorder="1" applyAlignment="1">
      <alignment horizontal="center" vertical="top" wrapText="1"/>
    </xf>
    <xf numFmtId="0" fontId="0" fillId="9" borderId="51" xfId="0" applyFill="1" applyBorder="1" applyAlignment="1">
      <alignment horizontal="center"/>
    </xf>
    <xf numFmtId="0" fontId="0" fillId="9" borderId="52" xfId="0" applyFill="1" applyBorder="1" applyAlignment="1">
      <alignment horizontal="center"/>
    </xf>
    <xf numFmtId="0" fontId="8" fillId="0" borderId="0" xfId="2" applyFont="1" applyAlignment="1">
      <alignment horizontal="center"/>
    </xf>
    <xf numFmtId="0" fontId="13" fillId="0" borderId="0" xfId="2" applyFont="1" applyBorder="1" applyAlignment="1">
      <alignment horizontal="center"/>
    </xf>
    <xf numFmtId="0" fontId="47" fillId="0" borderId="0" xfId="3" applyFont="1" applyAlignment="1">
      <alignment horizontal="center"/>
    </xf>
    <xf numFmtId="4" fontId="8" fillId="3" borderId="15" xfId="3" applyNumberFormat="1" applyFont="1" applyFill="1" applyBorder="1" applyAlignment="1">
      <alignment horizontal="center" vertical="center"/>
    </xf>
    <xf numFmtId="4" fontId="8" fillId="3" borderId="12" xfId="3" applyNumberFormat="1" applyFont="1" applyFill="1" applyBorder="1" applyAlignment="1">
      <alignment horizontal="center" vertical="center"/>
    </xf>
    <xf numFmtId="0" fontId="8" fillId="3" borderId="3" xfId="3" applyFont="1" applyFill="1" applyBorder="1" applyAlignment="1">
      <alignment horizontal="center" vertical="center"/>
    </xf>
    <xf numFmtId="0" fontId="8" fillId="3" borderId="26" xfId="3" applyFont="1" applyFill="1" applyBorder="1" applyAlignment="1">
      <alignment horizontal="center" vertical="center"/>
    </xf>
    <xf numFmtId="0" fontId="8" fillId="3" borderId="43" xfId="3" applyFont="1" applyFill="1" applyBorder="1" applyAlignment="1">
      <alignment horizontal="center" vertical="center"/>
    </xf>
    <xf numFmtId="0" fontId="8" fillId="3" borderId="28" xfId="3" applyFont="1" applyFill="1" applyBorder="1" applyAlignment="1">
      <alignment horizontal="center" vertical="center"/>
    </xf>
    <xf numFmtId="0" fontId="8" fillId="10" borderId="2" xfId="3" applyFont="1" applyFill="1" applyBorder="1" applyAlignment="1">
      <alignment horizontal="center" vertical="center"/>
    </xf>
    <xf numFmtId="0" fontId="8" fillId="10" borderId="9" xfId="3" applyFont="1" applyFill="1" applyBorder="1" applyAlignment="1">
      <alignment horizontal="center" vertical="center"/>
    </xf>
    <xf numFmtId="0" fontId="8" fillId="10" borderId="1" xfId="3" applyFont="1" applyFill="1" applyBorder="1" applyAlignment="1">
      <alignment horizontal="center" vertical="center"/>
    </xf>
    <xf numFmtId="0" fontId="8" fillId="10" borderId="4" xfId="3" applyFont="1" applyFill="1" applyBorder="1" applyAlignment="1">
      <alignment horizontal="center" vertical="center"/>
    </xf>
    <xf numFmtId="2" fontId="8" fillId="10" borderId="26" xfId="3" applyNumberFormat="1" applyFont="1" applyFill="1" applyBorder="1" applyAlignment="1">
      <alignment horizontal="center"/>
    </xf>
    <xf numFmtId="2" fontId="8" fillId="10" borderId="2" xfId="3" applyNumberFormat="1" applyFont="1" applyFill="1" applyBorder="1" applyAlignment="1">
      <alignment horizontal="center"/>
    </xf>
    <xf numFmtId="164" fontId="8" fillId="10" borderId="3" xfId="3" applyNumberFormat="1" applyFont="1" applyFill="1" applyBorder="1" applyAlignment="1">
      <alignment horizontal="center"/>
    </xf>
    <xf numFmtId="164" fontId="8" fillId="10" borderId="26" xfId="3" applyNumberFormat="1" applyFont="1" applyFill="1" applyBorder="1" applyAlignment="1">
      <alignment horizontal="center"/>
    </xf>
    <xf numFmtId="164" fontId="8" fillId="10" borderId="2" xfId="3" applyNumberFormat="1" applyFont="1" applyFill="1" applyBorder="1" applyAlignment="1">
      <alignment horizontal="center"/>
    </xf>
    <xf numFmtId="2" fontId="8" fillId="10" borderId="50" xfId="3" applyNumberFormat="1" applyFont="1" applyFill="1" applyBorder="1" applyAlignment="1">
      <alignment horizontal="center"/>
    </xf>
    <xf numFmtId="2" fontId="8" fillId="10" borderId="53" xfId="3" applyNumberFormat="1" applyFont="1" applyFill="1" applyBorder="1" applyAlignment="1">
      <alignment horizontal="center"/>
    </xf>
    <xf numFmtId="164" fontId="8" fillId="10" borderId="53" xfId="3" applyNumberFormat="1" applyFont="1" applyFill="1" applyBorder="1" applyAlignment="1">
      <alignment horizontal="center"/>
    </xf>
    <xf numFmtId="0" fontId="8" fillId="10" borderId="3" xfId="3" applyFont="1" applyFill="1" applyBorder="1" applyAlignment="1">
      <alignment horizontal="center" vertical="center" wrapText="1"/>
    </xf>
    <xf numFmtId="0" fontId="8" fillId="10" borderId="6" xfId="3" applyFont="1" applyFill="1" applyBorder="1" applyAlignment="1">
      <alignment horizontal="center" vertical="center" wrapText="1"/>
    </xf>
    <xf numFmtId="0" fontId="8" fillId="10" borderId="15" xfId="3" applyFont="1" applyFill="1" applyBorder="1" applyAlignment="1">
      <alignment horizontal="center" vertical="center" wrapText="1"/>
    </xf>
    <xf numFmtId="0" fontId="8" fillId="10" borderId="13" xfId="3" applyFont="1" applyFill="1" applyBorder="1" applyAlignment="1">
      <alignment horizontal="center" vertical="center" wrapText="1"/>
    </xf>
    <xf numFmtId="0" fontId="6" fillId="0" borderId="0" xfId="0" applyFont="1" applyAlignment="1">
      <alignment horizontal="center"/>
    </xf>
    <xf numFmtId="0" fontId="8" fillId="13" borderId="7" xfId="4" applyFont="1" applyFill="1" applyBorder="1" applyAlignment="1">
      <alignment horizontal="center"/>
    </xf>
    <xf numFmtId="0" fontId="8" fillId="13" borderId="20" xfId="4" applyFont="1" applyFill="1" applyBorder="1" applyAlignment="1">
      <alignment horizontal="center"/>
    </xf>
    <xf numFmtId="0" fontId="8" fillId="13" borderId="17" xfId="4" applyFont="1" applyFill="1" applyBorder="1" applyAlignment="1">
      <alignment horizontal="center"/>
    </xf>
    <xf numFmtId="0" fontId="8" fillId="13" borderId="3" xfId="4" applyFont="1" applyFill="1" applyBorder="1" applyAlignment="1">
      <alignment horizontal="center"/>
    </xf>
    <xf numFmtId="0" fontId="8" fillId="13" borderId="26" xfId="4" applyFont="1" applyFill="1" applyBorder="1" applyAlignment="1">
      <alignment horizontal="center"/>
    </xf>
    <xf numFmtId="0" fontId="8" fillId="13" borderId="2" xfId="4" applyFont="1" applyFill="1" applyBorder="1" applyAlignment="1">
      <alignment horizontal="center"/>
    </xf>
    <xf numFmtId="0" fontId="8" fillId="13" borderId="23" xfId="4" applyFont="1" applyFill="1" applyBorder="1" applyAlignment="1">
      <alignment horizontal="center" vertical="center"/>
    </xf>
    <xf numFmtId="0" fontId="8" fillId="13" borderId="18" xfId="4" applyFont="1" applyFill="1" applyBorder="1" applyAlignment="1">
      <alignment horizontal="center" vertical="center"/>
    </xf>
    <xf numFmtId="0" fontId="38" fillId="0" borderId="26" xfId="4" applyFont="1" applyBorder="1" applyAlignment="1">
      <alignment horizontal="center" wrapText="1"/>
    </xf>
    <xf numFmtId="0" fontId="38" fillId="0" borderId="0" xfId="4" applyFont="1" applyBorder="1" applyAlignment="1">
      <alignment horizontal="center" wrapText="1"/>
    </xf>
    <xf numFmtId="0" fontId="8" fillId="10" borderId="3" xfId="4" applyFont="1" applyFill="1" applyBorder="1" applyAlignment="1">
      <alignment horizontal="center"/>
    </xf>
    <xf numFmtId="0" fontId="8" fillId="10" borderId="26" xfId="4" applyFont="1" applyFill="1" applyBorder="1" applyAlignment="1">
      <alignment horizontal="center"/>
    </xf>
    <xf numFmtId="164" fontId="8" fillId="13" borderId="3" xfId="4" applyNumberFormat="1" applyFont="1" applyFill="1" applyBorder="1" applyAlignment="1">
      <alignment horizontal="center"/>
    </xf>
    <xf numFmtId="164" fontId="8" fillId="13" borderId="2" xfId="4" applyNumberFormat="1" applyFont="1" applyFill="1" applyBorder="1" applyAlignment="1">
      <alignment horizontal="center"/>
    </xf>
    <xf numFmtId="164" fontId="8" fillId="13" borderId="26" xfId="4" applyNumberFormat="1" applyFont="1" applyFill="1" applyBorder="1" applyAlignment="1">
      <alignment horizontal="center"/>
    </xf>
    <xf numFmtId="164" fontId="8" fillId="13" borderId="20" xfId="4" applyNumberFormat="1" applyFont="1" applyFill="1" applyBorder="1" applyAlignment="1">
      <alignment horizontal="center"/>
    </xf>
    <xf numFmtId="164" fontId="8" fillId="13" borderId="17" xfId="4" applyNumberFormat="1" applyFont="1" applyFill="1" applyBorder="1" applyAlignment="1">
      <alignment horizontal="center"/>
    </xf>
    <xf numFmtId="0" fontId="8" fillId="13" borderId="1" xfId="4" applyFont="1" applyFill="1" applyBorder="1" applyAlignment="1">
      <alignment horizontal="center" vertical="center"/>
    </xf>
    <xf numFmtId="0" fontId="8" fillId="13" borderId="4" xfId="4" applyFont="1" applyFill="1" applyBorder="1" applyAlignment="1">
      <alignment horizontal="center" vertical="center"/>
    </xf>
    <xf numFmtId="0" fontId="8" fillId="13" borderId="74" xfId="4" applyFont="1" applyFill="1" applyBorder="1" applyAlignment="1">
      <alignment horizontal="center" vertical="center"/>
    </xf>
    <xf numFmtId="0" fontId="8" fillId="13" borderId="3" xfId="4" applyFont="1" applyFill="1" applyBorder="1" applyAlignment="1">
      <alignment horizontal="center" vertical="center"/>
    </xf>
    <xf numFmtId="0" fontId="8" fillId="13" borderId="26" xfId="4" applyFont="1" applyFill="1" applyBorder="1" applyAlignment="1">
      <alignment horizontal="center" vertical="center"/>
    </xf>
    <xf numFmtId="0" fontId="8" fillId="13" borderId="2" xfId="4" applyFont="1" applyFill="1" applyBorder="1" applyAlignment="1">
      <alignment horizontal="center" vertical="center"/>
    </xf>
    <xf numFmtId="0" fontId="8" fillId="13" borderId="7" xfId="4" applyFont="1" applyFill="1" applyBorder="1" applyAlignment="1">
      <alignment horizontal="center" vertical="center"/>
    </xf>
    <xf numFmtId="0" fontId="8" fillId="13" borderId="20" xfId="4" applyFont="1" applyFill="1" applyBorder="1" applyAlignment="1">
      <alignment horizontal="center" vertical="center"/>
    </xf>
    <xf numFmtId="0" fontId="8" fillId="13" borderId="17" xfId="4" applyFont="1" applyFill="1" applyBorder="1" applyAlignment="1">
      <alignment horizontal="center" vertical="center"/>
    </xf>
    <xf numFmtId="164" fontId="8" fillId="13" borderId="7" xfId="4" applyNumberFormat="1" applyFont="1" applyFill="1" applyBorder="1" applyAlignment="1">
      <alignment horizontal="center"/>
    </xf>
    <xf numFmtId="0" fontId="52" fillId="0" borderId="71" xfId="0" applyFont="1" applyBorder="1" applyAlignment="1">
      <alignment horizontal="left"/>
    </xf>
    <xf numFmtId="0" fontId="52" fillId="0" borderId="44" xfId="0" applyFont="1" applyBorder="1" applyAlignment="1">
      <alignment horizontal="left"/>
    </xf>
    <xf numFmtId="0" fontId="52" fillId="0" borderId="72" xfId="0" applyFont="1" applyBorder="1" applyAlignment="1">
      <alignment horizontal="left"/>
    </xf>
    <xf numFmtId="0" fontId="52" fillId="0" borderId="51" xfId="0" applyFont="1" applyBorder="1" applyAlignment="1">
      <alignment horizontal="center"/>
    </xf>
    <xf numFmtId="0" fontId="52" fillId="0" borderId="50" xfId="0" applyFont="1" applyBorder="1" applyAlignment="1">
      <alignment horizontal="center"/>
    </xf>
    <xf numFmtId="0" fontId="52" fillId="0" borderId="6" xfId="0" applyFont="1" applyBorder="1" applyAlignment="1">
      <alignment horizontal="left"/>
    </xf>
    <xf numFmtId="0" fontId="52" fillId="0" borderId="5" xfId="0" applyFont="1" applyBorder="1" applyAlignment="1">
      <alignment horizontal="left"/>
    </xf>
    <xf numFmtId="0" fontId="52" fillId="0" borderId="7" xfId="0" applyFont="1" applyBorder="1" applyAlignment="1">
      <alignment horizontal="left"/>
    </xf>
    <xf numFmtId="0" fontId="52" fillId="0" borderId="17" xfId="0" applyFont="1" applyBorder="1" applyAlignment="1">
      <alignment horizontal="left"/>
    </xf>
    <xf numFmtId="0" fontId="52" fillId="0" borderId="27" xfId="0" applyFont="1" applyBorder="1" applyAlignment="1">
      <alignment horizontal="left"/>
    </xf>
    <xf numFmtId="0" fontId="52" fillId="0" borderId="22" xfId="0" applyFont="1" applyBorder="1" applyAlignment="1">
      <alignment horizontal="left"/>
    </xf>
    <xf numFmtId="0" fontId="52" fillId="0" borderId="43" xfId="0" applyFont="1" applyBorder="1" applyAlignment="1">
      <alignment horizontal="left"/>
    </xf>
    <xf numFmtId="0" fontId="52" fillId="0" borderId="9" xfId="0" applyFont="1" applyBorder="1" applyAlignment="1">
      <alignment horizontal="left"/>
    </xf>
    <xf numFmtId="0" fontId="53" fillId="0" borderId="3" xfId="0" applyFont="1" applyBorder="1" applyAlignment="1">
      <alignment horizontal="left"/>
    </xf>
    <xf numFmtId="0" fontId="53" fillId="0" borderId="2" xfId="0" applyFont="1" applyBorder="1" applyAlignment="1">
      <alignment horizontal="left"/>
    </xf>
    <xf numFmtId="0" fontId="53" fillId="0" borderId="43" xfId="0" applyFont="1" applyBorder="1" applyAlignment="1">
      <alignment horizontal="left"/>
    </xf>
    <xf numFmtId="0" fontId="53" fillId="0" borderId="9" xfId="0" applyFont="1" applyBorder="1" applyAlignment="1">
      <alignment horizontal="left"/>
    </xf>
    <xf numFmtId="0" fontId="53" fillId="0" borderId="106" xfId="0" applyFont="1" applyBorder="1" applyAlignment="1">
      <alignment horizontal="left"/>
    </xf>
    <xf numFmtId="0" fontId="53" fillId="0" borderId="86" xfId="0" applyFont="1" applyBorder="1" applyAlignment="1">
      <alignment horizontal="left"/>
    </xf>
    <xf numFmtId="0" fontId="53" fillId="0" borderId="6" xfId="0" applyFont="1" applyBorder="1" applyAlignment="1">
      <alignment horizontal="left"/>
    </xf>
    <xf numFmtId="0" fontId="53" fillId="0" borderId="5" xfId="0" applyFont="1" applyBorder="1" applyAlignment="1">
      <alignment horizontal="left"/>
    </xf>
    <xf numFmtId="0" fontId="53" fillId="0" borderId="48" xfId="0" applyFont="1" applyBorder="1" applyAlignment="1">
      <alignment horizontal="left"/>
    </xf>
    <xf numFmtId="0" fontId="53" fillId="0" borderId="68" xfId="0" applyFont="1" applyBorder="1" applyAlignment="1">
      <alignment horizontal="left"/>
    </xf>
    <xf numFmtId="0" fontId="53" fillId="0" borderId="34" xfId="0" applyFont="1" applyBorder="1" applyAlignment="1">
      <alignment horizontal="left"/>
    </xf>
    <xf numFmtId="0" fontId="53" fillId="0" borderId="69" xfId="0" applyFont="1" applyBorder="1" applyAlignment="1">
      <alignment horizontal="left"/>
    </xf>
    <xf numFmtId="0" fontId="53" fillId="0" borderId="7" xfId="0" applyFont="1" applyBorder="1" applyAlignment="1">
      <alignment horizontal="left"/>
    </xf>
    <xf numFmtId="0" fontId="53" fillId="0" borderId="17" xfId="0" applyFont="1" applyBorder="1" applyAlignment="1">
      <alignment horizontal="left"/>
    </xf>
    <xf numFmtId="0" fontId="53" fillId="0" borderId="23" xfId="0" applyFont="1" applyBorder="1" applyAlignment="1">
      <alignment horizontal="left"/>
    </xf>
    <xf numFmtId="0" fontId="53" fillId="0" borderId="36" xfId="0" applyFont="1" applyBorder="1" applyAlignment="1">
      <alignment horizontal="left"/>
    </xf>
    <xf numFmtId="0" fontId="32" fillId="3" borderId="37" xfId="17" applyFont="1" applyFill="1" applyBorder="1" applyAlignment="1">
      <alignment horizontal="center" vertical="center" wrapText="1"/>
    </xf>
    <xf numFmtId="0" fontId="32" fillId="3" borderId="31" xfId="17" applyFont="1" applyFill="1" applyBorder="1" applyAlignment="1">
      <alignment horizontal="center" vertical="center" wrapText="1"/>
    </xf>
    <xf numFmtId="0" fontId="32" fillId="3" borderId="35" xfId="17" applyFont="1" applyFill="1" applyBorder="1" applyAlignment="1">
      <alignment horizontal="center" vertical="center" wrapText="1"/>
    </xf>
    <xf numFmtId="0" fontId="19" fillId="3" borderId="37" xfId="0" applyFont="1" applyFill="1" applyBorder="1" applyAlignment="1">
      <alignment horizontal="center" vertical="center" wrapText="1"/>
    </xf>
    <xf numFmtId="0" fontId="19" fillId="3" borderId="31" xfId="0" applyFont="1" applyFill="1" applyBorder="1" applyAlignment="1">
      <alignment horizontal="center" vertical="center" wrapText="1"/>
    </xf>
    <xf numFmtId="0" fontId="19" fillId="3" borderId="23" xfId="0" applyFont="1" applyFill="1" applyBorder="1" applyAlignment="1">
      <alignment horizontal="center" vertical="center" wrapText="1"/>
    </xf>
    <xf numFmtId="0" fontId="19" fillId="3" borderId="18" xfId="0" applyFont="1" applyFill="1" applyBorder="1" applyAlignment="1">
      <alignment horizontal="center" vertical="center" wrapText="1"/>
    </xf>
    <xf numFmtId="0" fontId="19" fillId="3" borderId="35" xfId="0" applyFont="1" applyFill="1" applyBorder="1" applyAlignment="1">
      <alignment horizontal="center" vertical="center" wrapText="1"/>
    </xf>
    <xf numFmtId="0" fontId="20" fillId="19" borderId="59" xfId="0" applyFont="1" applyFill="1" applyBorder="1" applyAlignment="1">
      <alignment horizontal="center" vertical="center" wrapText="1"/>
    </xf>
    <xf numFmtId="0" fontId="0" fillId="19" borderId="52" xfId="0" applyFill="1" applyBorder="1" applyAlignment="1">
      <alignment horizontal="center" vertical="center" wrapText="1"/>
    </xf>
    <xf numFmtId="0" fontId="20" fillId="19" borderId="61" xfId="0" applyFont="1" applyFill="1" applyBorder="1" applyAlignment="1">
      <alignment horizontal="center" vertical="center" wrapText="1"/>
    </xf>
    <xf numFmtId="0" fontId="0" fillId="19" borderId="63" xfId="0" applyFill="1" applyBorder="1" applyAlignment="1">
      <alignment vertical="center" wrapText="1"/>
    </xf>
    <xf numFmtId="0" fontId="17" fillId="19" borderId="57" xfId="0" applyFont="1" applyFill="1" applyBorder="1" applyAlignment="1">
      <alignment horizontal="center" vertical="center"/>
    </xf>
    <xf numFmtId="0" fontId="17" fillId="19" borderId="41" xfId="0" applyFont="1" applyFill="1" applyBorder="1" applyAlignment="1">
      <alignment horizontal="center" vertical="center"/>
    </xf>
    <xf numFmtId="0" fontId="17" fillId="19" borderId="5" xfId="0" applyFont="1" applyFill="1" applyBorder="1" applyAlignment="1">
      <alignment horizontal="center" vertical="center"/>
    </xf>
    <xf numFmtId="0" fontId="17" fillId="19" borderId="42" xfId="0" applyFont="1" applyFill="1" applyBorder="1" applyAlignment="1">
      <alignment horizontal="center" vertical="center"/>
    </xf>
    <xf numFmtId="0" fontId="20" fillId="19" borderId="3" xfId="0" applyFont="1" applyFill="1" applyBorder="1" applyAlignment="1">
      <alignment horizontal="center" vertical="center" wrapText="1"/>
    </xf>
    <xf numFmtId="0" fontId="20" fillId="19" borderId="2" xfId="0" applyFont="1" applyFill="1" applyBorder="1" applyAlignment="1">
      <alignment horizontal="center" vertical="center" wrapText="1"/>
    </xf>
    <xf numFmtId="0" fontId="20" fillId="19" borderId="53" xfId="0" applyFont="1" applyFill="1" applyBorder="1" applyAlignment="1">
      <alignment horizontal="center" vertical="center" wrapText="1"/>
    </xf>
    <xf numFmtId="0" fontId="20" fillId="19" borderId="1" xfId="0" applyFont="1" applyFill="1" applyBorder="1" applyAlignment="1">
      <alignment horizontal="center" vertical="center" wrapText="1"/>
    </xf>
    <xf numFmtId="0" fontId="20" fillId="19" borderId="4" xfId="0" applyFont="1" applyFill="1" applyBorder="1" applyAlignment="1">
      <alignment horizontal="center" vertical="center" wrapText="1"/>
    </xf>
    <xf numFmtId="0" fontId="20" fillId="19" borderId="8" xfId="0" applyFont="1" applyFill="1" applyBorder="1" applyAlignment="1">
      <alignment horizontal="center" vertical="center" wrapText="1"/>
    </xf>
    <xf numFmtId="0" fontId="20" fillId="19" borderId="15" xfId="0" applyFont="1" applyFill="1" applyBorder="1" applyAlignment="1">
      <alignment horizontal="center" vertical="center" wrapText="1"/>
    </xf>
    <xf numFmtId="0" fontId="0" fillId="19" borderId="12" xfId="0" applyFill="1" applyBorder="1" applyAlignment="1">
      <alignment horizontal="center" vertical="center" wrapText="1"/>
    </xf>
    <xf numFmtId="0" fontId="19" fillId="3" borderId="34" xfId="0" applyFont="1" applyFill="1" applyBorder="1" applyAlignment="1">
      <alignment horizontal="center" vertical="center" wrapText="1"/>
    </xf>
    <xf numFmtId="0" fontId="31" fillId="3" borderId="31" xfId="0" applyFont="1" applyFill="1" applyBorder="1" applyAlignment="1">
      <alignment horizontal="center" vertical="center" wrapText="1"/>
    </xf>
    <xf numFmtId="0" fontId="31" fillId="3" borderId="35" xfId="0" applyFont="1" applyFill="1" applyBorder="1" applyAlignment="1">
      <alignment horizontal="center" vertical="center" wrapText="1"/>
    </xf>
    <xf numFmtId="0" fontId="20" fillId="19" borderId="58" xfId="0" applyFont="1" applyFill="1" applyBorder="1" applyAlignment="1">
      <alignment horizontal="center" vertical="center" wrapText="1"/>
    </xf>
    <xf numFmtId="0" fontId="20" fillId="19" borderId="60" xfId="0" applyFont="1" applyFill="1" applyBorder="1" applyAlignment="1">
      <alignment horizontal="center" vertical="center" wrapText="1"/>
    </xf>
    <xf numFmtId="0" fontId="20" fillId="19" borderId="62" xfId="0" applyFont="1" applyFill="1" applyBorder="1" applyAlignment="1">
      <alignment horizontal="center" vertical="center" wrapText="1"/>
    </xf>
    <xf numFmtId="0" fontId="31" fillId="3" borderId="35" xfId="6" applyFont="1" applyFill="1" applyBorder="1" applyAlignment="1">
      <alignment horizontal="center" vertical="center" wrapText="1"/>
    </xf>
    <xf numFmtId="0" fontId="31" fillId="3" borderId="37" xfId="0" applyFont="1" applyFill="1" applyBorder="1" applyAlignment="1">
      <alignment horizontal="center" vertical="center" wrapText="1"/>
    </xf>
    <xf numFmtId="0" fontId="45" fillId="3" borderId="23" xfId="0" applyFont="1" applyFill="1" applyBorder="1" applyAlignment="1">
      <alignment horizontal="center" vertical="center" wrapText="1"/>
    </xf>
    <xf numFmtId="0" fontId="45" fillId="3" borderId="18" xfId="0" applyFont="1" applyFill="1" applyBorder="1" applyAlignment="1">
      <alignment horizontal="center" vertical="center" wrapText="1"/>
    </xf>
    <xf numFmtId="0" fontId="32" fillId="3" borderId="35" xfId="0" applyFont="1" applyFill="1" applyBorder="1" applyAlignment="1">
      <alignment horizontal="center" vertical="center" wrapText="1"/>
    </xf>
    <xf numFmtId="0" fontId="45" fillId="3" borderId="35" xfId="0" applyFont="1" applyFill="1" applyBorder="1" applyAlignment="1">
      <alignment horizontal="center" vertical="center" wrapText="1"/>
    </xf>
    <xf numFmtId="0" fontId="20" fillId="3" borderId="34" xfId="0" applyFont="1" applyFill="1" applyBorder="1" applyAlignment="1">
      <alignment horizontal="center" vertical="center" wrapText="1"/>
    </xf>
    <xf numFmtId="0" fontId="20" fillId="3" borderId="54" xfId="0" applyFont="1" applyFill="1" applyBorder="1" applyAlignment="1">
      <alignment horizontal="center" vertical="center" wrapText="1"/>
    </xf>
    <xf numFmtId="0" fontId="20" fillId="3" borderId="35" xfId="0" applyFont="1" applyFill="1" applyBorder="1" applyAlignment="1">
      <alignment horizontal="center" vertical="center" wrapText="1"/>
    </xf>
    <xf numFmtId="0" fontId="23" fillId="0" borderId="0" xfId="5" applyFont="1" applyAlignment="1">
      <alignment horizontal="left"/>
    </xf>
    <xf numFmtId="0" fontId="46" fillId="0" borderId="99" xfId="16" applyFont="1" applyBorder="1" applyAlignment="1">
      <alignment horizontal="left" vertical="center" wrapText="1"/>
    </xf>
    <xf numFmtId="0" fontId="46" fillId="0" borderId="39" xfId="16" applyFont="1" applyBorder="1" applyAlignment="1">
      <alignment horizontal="left" vertical="center" wrapText="1"/>
    </xf>
    <xf numFmtId="0" fontId="46" fillId="0" borderId="100" xfId="16" applyFont="1" applyBorder="1" applyAlignment="1">
      <alignment horizontal="left" vertical="center" wrapText="1"/>
    </xf>
    <xf numFmtId="0" fontId="46" fillId="0" borderId="99" xfId="16" applyFont="1" applyBorder="1" applyAlignment="1">
      <alignment horizontal="center" vertical="center" wrapText="1"/>
    </xf>
    <xf numFmtId="0" fontId="46" fillId="0" borderId="39" xfId="16" applyFont="1" applyBorder="1" applyAlignment="1">
      <alignment horizontal="center" vertical="center" wrapText="1"/>
    </xf>
    <xf numFmtId="0" fontId="46" fillId="0" borderId="100" xfId="16" applyFont="1" applyBorder="1" applyAlignment="1">
      <alignment horizontal="center" vertical="center" wrapText="1"/>
    </xf>
    <xf numFmtId="0" fontId="22" fillId="0" borderId="103" xfId="16" applyFont="1" applyBorder="1" applyAlignment="1">
      <alignment horizontal="left" vertical="center" wrapText="1"/>
    </xf>
    <xf numFmtId="0" fontId="22" fillId="0" borderId="45" xfId="16" applyFont="1" applyBorder="1" applyAlignment="1">
      <alignment horizontal="left" vertical="center" wrapText="1"/>
    </xf>
    <xf numFmtId="0" fontId="22" fillId="0" borderId="104" xfId="16" applyFont="1" applyBorder="1" applyAlignment="1">
      <alignment horizontal="left" vertical="center" wrapText="1"/>
    </xf>
    <xf numFmtId="0" fontId="22" fillId="0" borderId="99" xfId="16" applyFont="1" applyBorder="1" applyAlignment="1">
      <alignment horizontal="left" vertical="center" wrapText="1"/>
    </xf>
    <xf numFmtId="0" fontId="22" fillId="0" borderId="39" xfId="16" applyFont="1" applyBorder="1" applyAlignment="1">
      <alignment horizontal="left" vertical="center" wrapText="1"/>
    </xf>
    <xf numFmtId="0" fontId="22" fillId="0" borderId="100" xfId="16" applyFont="1" applyBorder="1" applyAlignment="1">
      <alignment horizontal="left" vertical="center" wrapText="1"/>
    </xf>
    <xf numFmtId="0" fontId="46" fillId="0" borderId="37" xfId="16" applyFont="1" applyBorder="1" applyAlignment="1">
      <alignment horizontal="left" vertical="center" wrapText="1"/>
    </xf>
    <xf numFmtId="0" fontId="46" fillId="0" borderId="31" xfId="16" applyFont="1" applyBorder="1" applyAlignment="1">
      <alignment horizontal="left" vertical="center" wrapText="1"/>
    </xf>
    <xf numFmtId="0" fontId="22" fillId="0" borderId="37" xfId="16" applyFont="1" applyBorder="1" applyAlignment="1">
      <alignment horizontal="left" vertical="center" wrapText="1"/>
    </xf>
    <xf numFmtId="0" fontId="21" fillId="0" borderId="0" xfId="5" applyFont="1" applyAlignment="1">
      <alignment horizontal="left" vertical="top" wrapText="1"/>
    </xf>
    <xf numFmtId="0" fontId="21" fillId="10" borderId="51" xfId="0" applyFont="1" applyFill="1" applyBorder="1" applyAlignment="1">
      <alignment horizontal="center" vertical="center" wrapText="1"/>
    </xf>
    <xf numFmtId="0" fontId="21" fillId="10" borderId="52" xfId="0" applyFont="1" applyFill="1" applyBorder="1" applyAlignment="1">
      <alignment horizontal="center" vertical="center" wrapText="1"/>
    </xf>
    <xf numFmtId="0" fontId="21" fillId="10" borderId="38" xfId="0" applyFont="1" applyFill="1" applyBorder="1" applyAlignment="1">
      <alignment horizontal="center" vertical="center" wrapText="1"/>
    </xf>
    <xf numFmtId="0" fontId="11" fillId="0" borderId="0" xfId="0" applyFont="1" applyAlignment="1">
      <alignment horizontal="center" vertical="center"/>
    </xf>
    <xf numFmtId="0" fontId="22" fillId="0" borderId="37" xfId="0" applyFont="1" applyBorder="1" applyAlignment="1">
      <alignment horizontal="left" vertical="center"/>
    </xf>
    <xf numFmtId="0" fontId="22" fillId="0" borderId="100" xfId="0" applyFont="1" applyBorder="1" applyAlignment="1">
      <alignment horizontal="left" vertical="center"/>
    </xf>
    <xf numFmtId="0" fontId="22" fillId="0" borderId="37" xfId="0" applyFont="1" applyBorder="1" applyAlignment="1">
      <alignment horizontal="left" vertical="center" wrapText="1"/>
    </xf>
    <xf numFmtId="0" fontId="22" fillId="0" borderId="100" xfId="0" applyFont="1" applyBorder="1" applyAlignment="1">
      <alignment horizontal="left" vertical="center" wrapText="1"/>
    </xf>
    <xf numFmtId="0" fontId="22" fillId="0" borderId="39" xfId="0" applyFont="1" applyBorder="1" applyAlignment="1">
      <alignment horizontal="left" vertical="center"/>
    </xf>
    <xf numFmtId="0" fontId="22" fillId="0" borderId="39" xfId="0" applyFont="1" applyBorder="1" applyAlignment="1">
      <alignment horizontal="left" vertical="center" wrapText="1"/>
    </xf>
    <xf numFmtId="49" fontId="22" fillId="0" borderId="99" xfId="0" applyNumberFormat="1" applyFont="1" applyBorder="1" applyAlignment="1">
      <alignment horizontal="left" vertical="center" wrapText="1"/>
    </xf>
    <xf numFmtId="49" fontId="22" fillId="0" borderId="39" xfId="0" applyNumberFormat="1" applyFont="1" applyBorder="1" applyAlignment="1">
      <alignment horizontal="left" vertical="center" wrapText="1"/>
    </xf>
    <xf numFmtId="49" fontId="22" fillId="0" borderId="100" xfId="0" applyNumberFormat="1" applyFont="1" applyBorder="1" applyAlignment="1">
      <alignment horizontal="left" vertical="center" wrapText="1"/>
    </xf>
    <xf numFmtId="0" fontId="22" fillId="0" borderId="99" xfId="0" applyFont="1" applyBorder="1" applyAlignment="1">
      <alignment horizontal="left" vertical="center" wrapText="1"/>
    </xf>
    <xf numFmtId="0" fontId="22" fillId="3" borderId="99" xfId="0" applyFont="1" applyFill="1" applyBorder="1" applyAlignment="1">
      <alignment horizontal="center" vertical="top"/>
    </xf>
    <xf numFmtId="0" fontId="22" fillId="3" borderId="100" xfId="0" applyFont="1" applyFill="1" applyBorder="1" applyAlignment="1">
      <alignment horizontal="center" vertical="top"/>
    </xf>
    <xf numFmtId="0" fontId="15" fillId="0" borderId="0" xfId="2" applyFont="1" applyAlignment="1">
      <alignment horizontal="center"/>
    </xf>
    <xf numFmtId="0" fontId="41" fillId="0" borderId="0" xfId="7" applyFont="1" applyAlignment="1">
      <alignment horizontal="center"/>
    </xf>
    <xf numFmtId="0" fontId="23" fillId="0" borderId="0" xfId="2" applyFont="1" applyAlignment="1">
      <alignment horizontal="left" vertical="top" wrapText="1"/>
    </xf>
    <xf numFmtId="0" fontId="8" fillId="14" borderId="94" xfId="2" applyFont="1" applyFill="1" applyBorder="1" applyAlignment="1">
      <alignment horizontal="center" vertical="center"/>
    </xf>
    <xf numFmtId="0" fontId="8" fillId="14" borderId="95" xfId="2" applyFont="1" applyFill="1" applyBorder="1" applyAlignment="1">
      <alignment horizontal="center" vertical="center"/>
    </xf>
    <xf numFmtId="0" fontId="8" fillId="14" borderId="3" xfId="2" applyFont="1" applyFill="1" applyBorder="1" applyAlignment="1">
      <alignment horizontal="center" vertical="center"/>
    </xf>
    <xf numFmtId="0" fontId="8" fillId="14" borderId="6" xfId="2" applyFont="1" applyFill="1" applyBorder="1" applyAlignment="1">
      <alignment horizontal="center" vertical="center"/>
    </xf>
    <xf numFmtId="0" fontId="8" fillId="14" borderId="81" xfId="2" applyFont="1" applyFill="1" applyBorder="1" applyAlignment="1">
      <alignment horizontal="center" vertical="center"/>
    </xf>
    <xf numFmtId="0" fontId="8" fillId="14" borderId="1" xfId="2" applyFont="1" applyFill="1" applyBorder="1" applyAlignment="1">
      <alignment horizontal="center" vertical="center"/>
    </xf>
    <xf numFmtId="0" fontId="8" fillId="14" borderId="4" xfId="2" applyFont="1" applyFill="1" applyBorder="1" applyAlignment="1">
      <alignment horizontal="center" vertical="center"/>
    </xf>
    <xf numFmtId="0" fontId="8" fillId="0" borderId="3" xfId="2" applyFont="1" applyBorder="1" applyAlignment="1">
      <alignment horizontal="center" vertical="center"/>
    </xf>
    <xf numFmtId="0" fontId="8" fillId="0" borderId="2" xfId="2" applyFont="1" applyBorder="1" applyAlignment="1">
      <alignment horizontal="center" vertical="center"/>
    </xf>
    <xf numFmtId="0" fontId="8" fillId="0" borderId="43" xfId="2" applyFont="1" applyBorder="1" applyAlignment="1">
      <alignment horizontal="center" vertical="center"/>
    </xf>
    <xf numFmtId="0" fontId="8" fillId="0" borderId="9" xfId="2" applyFont="1" applyBorder="1" applyAlignment="1">
      <alignment horizontal="center" vertical="center"/>
    </xf>
    <xf numFmtId="0" fontId="15" fillId="0" borderId="28" xfId="2" applyFont="1" applyBorder="1" applyAlignment="1">
      <alignment horizontal="center"/>
    </xf>
  </cellXfs>
  <cellStyles count="18">
    <cellStyle name="20% - akcent 1" xfId="17" builtinId="30"/>
    <cellStyle name="20% - akcent 1 2" xfId="11"/>
    <cellStyle name="60% - akcent 6" xfId="6" builtinId="52"/>
    <cellStyle name="Dobre" xfId="8" builtinId="26"/>
    <cellStyle name="Dziesiętny" xfId="9" builtinId="3"/>
    <cellStyle name="Dziesiętny 2" xfId="10"/>
    <cellStyle name="Dziesiętny 3" xfId="12"/>
    <cellStyle name="Excel Built-in Normal" xfId="13"/>
    <cellStyle name="Normalny" xfId="0" builtinId="0"/>
    <cellStyle name="Normalny 2" xfId="7"/>
    <cellStyle name="Normalny 3" xfId="14"/>
    <cellStyle name="Normalny 4" xfId="15"/>
    <cellStyle name="Normalny 5" xfId="16"/>
    <cellStyle name="Normalny_Arkusz1" xfId="1"/>
    <cellStyle name="Normalny_Arkusz2" xfId="2"/>
    <cellStyle name="Normalny_Arkusz3" xfId="3"/>
    <cellStyle name="Normalny_Arkusz4" xfId="4"/>
    <cellStyle name="Normalny_Arkusz6" xfId="5"/>
  </cellStyles>
  <dxfs count="0"/>
  <tableStyles count="0" defaultTableStyle="TableStyleMedium9" defaultPivotStyle="PivotStyleLight16"/>
  <colors>
    <mruColors>
      <color rgb="FF0033CC"/>
      <color rgb="FFFFCC99"/>
      <color rgb="FF66FF66"/>
      <color rgb="FFFF7C80"/>
      <color rgb="FF0066FF"/>
      <color rgb="FF66FF99"/>
      <color rgb="FF00FF99"/>
      <color rgb="FF003300"/>
      <color rgb="FFFF66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Przepływ">
  <a:themeElements>
    <a:clrScheme name="Przepływ">
      <a:dk1>
        <a:sysClr val="windowText" lastClr="000000"/>
      </a:dk1>
      <a:lt1>
        <a:sysClr val="window" lastClr="FFFFFF"/>
      </a:lt1>
      <a:dk2>
        <a:srgbClr val="04617B"/>
      </a:dk2>
      <a:lt2>
        <a:srgbClr val="DBF5F9"/>
      </a:lt2>
      <a:accent1>
        <a:srgbClr val="0F6FC6"/>
      </a:accent1>
      <a:accent2>
        <a:srgbClr val="009DD9"/>
      </a:accent2>
      <a:accent3>
        <a:srgbClr val="0BD0D9"/>
      </a:accent3>
      <a:accent4>
        <a:srgbClr val="10CF9B"/>
      </a:accent4>
      <a:accent5>
        <a:srgbClr val="7CCA62"/>
      </a:accent5>
      <a:accent6>
        <a:srgbClr val="A5C249"/>
      </a:accent6>
      <a:hlink>
        <a:srgbClr val="E2D700"/>
      </a:hlink>
      <a:folHlink>
        <a:srgbClr val="85DFD0"/>
      </a:folHlink>
    </a:clrScheme>
    <a:fontScheme name="Przepływ">
      <a:majorFont>
        <a:latin typeface="Calibri"/>
        <a:ea typeface=""/>
        <a:cs typeface=""/>
        <a:font script="Jpan" typeface="ＭＳ Ｐゴシック"/>
        <a:font script="Hang" typeface="HY중고딕"/>
        <a:font script="Hans" typeface="隶书"/>
        <a:font script="Hant" typeface="微軟正黑體"/>
        <a:font script="Arab" typeface="Traditional Arabic"/>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Constantia"/>
        <a:ea typeface=""/>
        <a:cs typeface=""/>
        <a:font script="Jpan" typeface="HGP明朝E"/>
        <a:font script="Hang" typeface="HY신명조"/>
        <a:font script="Hans" typeface="宋体"/>
        <a:font script="Hant" typeface="新細明體"/>
        <a:font script="Arab" typeface="Majalla UI"/>
        <a:font script="Hebr" typeface="David"/>
        <a:font script="Thai" typeface="Browalli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Przepływ">
      <a:fillStyleLst>
        <a:solidFill>
          <a:schemeClr val="phClr"/>
        </a:solidFill>
        <a:gradFill rotWithShape="1">
          <a:gsLst>
            <a:gs pos="0">
              <a:schemeClr val="phClr">
                <a:tint val="70000"/>
                <a:satMod val="130000"/>
              </a:schemeClr>
            </a:gs>
            <a:gs pos="43000">
              <a:schemeClr val="phClr">
                <a:tint val="44000"/>
                <a:satMod val="165000"/>
              </a:schemeClr>
            </a:gs>
            <a:gs pos="93000">
              <a:schemeClr val="phClr">
                <a:tint val="15000"/>
                <a:satMod val="165000"/>
              </a:schemeClr>
            </a:gs>
            <a:gs pos="100000">
              <a:schemeClr val="phClr">
                <a:tint val="5000"/>
                <a:satMod val="250000"/>
              </a:schemeClr>
            </a:gs>
          </a:gsLst>
          <a:path path="circle">
            <a:fillToRect l="50000" t="130000" r="50000" b="-30000"/>
          </a:path>
        </a:gradFill>
        <a:gradFill rotWithShape="1">
          <a:gsLst>
            <a:gs pos="0">
              <a:schemeClr val="phClr">
                <a:tint val="98000"/>
                <a:shade val="25000"/>
                <a:satMod val="250000"/>
              </a:schemeClr>
            </a:gs>
            <a:gs pos="68000">
              <a:schemeClr val="phClr">
                <a:tint val="86000"/>
                <a:satMod val="115000"/>
              </a:schemeClr>
            </a:gs>
            <a:gs pos="100000">
              <a:schemeClr val="phClr">
                <a:tint val="50000"/>
                <a:satMod val="150000"/>
              </a:schemeClr>
            </a:gs>
          </a:gsLst>
          <a:path path="circle">
            <a:fillToRect l="50000" t="130000" r="50000" b="-30000"/>
          </a:path>
        </a:gradFill>
      </a:fillStyleLst>
      <a:lnStyleLst>
        <a:ln w="9525" cap="flat" cmpd="sng" algn="ctr">
          <a:solidFill>
            <a:schemeClr val="phClr">
              <a:shade val="50000"/>
              <a:satMod val="103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57150" dist="38100" dir="5400000" algn="ctr" rotWithShape="0">
              <a:schemeClr val="phClr">
                <a:shade val="9000"/>
                <a:satMod val="105000"/>
                <a:alpha val="48000"/>
              </a:schemeClr>
            </a:outerShdw>
          </a:effectLst>
        </a:effectStyle>
        <a:effectStyle>
          <a:effectLst>
            <a:outerShdw blurRad="57150" dist="38100" dir="5400000" algn="ctr" rotWithShape="0">
              <a:schemeClr val="phClr">
                <a:shade val="9000"/>
                <a:satMod val="105000"/>
                <a:alpha val="48000"/>
              </a:schemeClr>
            </a:outerShdw>
          </a:effectLst>
        </a:effectStyle>
        <a:effectStyle>
          <a:effectLst>
            <a:outerShdw blurRad="57150" dist="38100" dir="5400000" algn="ctr" rotWithShape="0">
              <a:schemeClr val="phClr">
                <a:shade val="9000"/>
                <a:satMod val="105000"/>
                <a:alpha val="48000"/>
              </a:schemeClr>
            </a:outerShdw>
          </a:effectLst>
          <a:scene3d>
            <a:camera prst="orthographicFront" fov="0">
              <a:rot lat="0" lon="0" rev="0"/>
            </a:camera>
            <a:lightRig rig="glow" dir="tl">
              <a:rot lat="0" lon="0" rev="900000"/>
            </a:lightRig>
          </a:scene3d>
          <a:sp3d prstMaterial="powder">
            <a:bevelT w="25400" h="38100"/>
          </a:sp3d>
        </a:effectStyle>
      </a:effectStyleLst>
      <a:bgFillStyleLst>
        <a:solidFill>
          <a:schemeClr val="phClr"/>
        </a:solidFill>
        <a:gradFill rotWithShape="1">
          <a:gsLst>
            <a:gs pos="0">
              <a:schemeClr val="phClr">
                <a:tint val="80000"/>
                <a:satMod val="400000"/>
              </a:schemeClr>
            </a:gs>
            <a:gs pos="25000">
              <a:schemeClr val="phClr">
                <a:tint val="83000"/>
                <a:satMod val="320000"/>
              </a:schemeClr>
            </a:gs>
            <a:gs pos="100000">
              <a:schemeClr val="phClr">
                <a:shade val="15000"/>
                <a:satMod val="320000"/>
              </a:schemeClr>
            </a:gs>
          </a:gsLst>
          <a:path path="circle">
            <a:fillToRect l="10000" t="110000" r="10000" b="100000"/>
          </a:path>
        </a:gradFill>
        <a:blipFill>
          <a:blip xmlns:r="http://schemas.openxmlformats.org/officeDocument/2006/relationships" r:embed="rId1">
            <a:duotone>
              <a:schemeClr val="phClr">
                <a:shade val="90000"/>
                <a:satMod val="150000"/>
              </a:schemeClr>
              <a:schemeClr val="phClr">
                <a:tint val="88000"/>
                <a:satMod val="150000"/>
              </a:schemeClr>
            </a:duotone>
          </a:blip>
          <a:tile tx="0" ty="0" sx="65000" sy="65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Arkusz1">
    <tabColor rgb="FFFF7C80"/>
    <pageSetUpPr fitToPage="1"/>
  </sheetPr>
  <dimension ref="A1:AB76"/>
  <sheetViews>
    <sheetView topLeftCell="A22" zoomScale="85" zoomScaleNormal="85" workbookViewId="0">
      <selection activeCell="U49" sqref="U49"/>
    </sheetView>
  </sheetViews>
  <sheetFormatPr defaultRowHeight="12.75"/>
  <cols>
    <col min="1" max="1" width="4.42578125" customWidth="1"/>
    <col min="2" max="2" width="16" customWidth="1"/>
    <col min="3" max="3" width="9.28515625" bestFit="1" customWidth="1"/>
    <col min="4" max="4" width="11.42578125" style="49" bestFit="1" customWidth="1"/>
    <col min="5" max="5" width="9.28515625" bestFit="1" customWidth="1"/>
    <col min="6" max="6" width="10.28515625" style="49" bestFit="1" customWidth="1"/>
    <col min="7" max="7" width="9.7109375" bestFit="1" customWidth="1"/>
    <col min="8" max="8" width="9.28515625" style="49" bestFit="1" customWidth="1"/>
    <col min="9" max="9" width="9.28515625" bestFit="1" customWidth="1"/>
    <col min="10" max="10" width="9.7109375" bestFit="1" customWidth="1"/>
    <col min="11" max="11" width="9.28515625" bestFit="1" customWidth="1"/>
    <col min="12" max="12" width="11.140625" style="49" bestFit="1" customWidth="1"/>
    <col min="13" max="13" width="9.28515625" bestFit="1" customWidth="1"/>
    <col min="14" max="14" width="10" style="49" bestFit="1" customWidth="1"/>
    <col min="15" max="15" width="9.28515625" bestFit="1" customWidth="1"/>
    <col min="16" max="16" width="10" style="49" bestFit="1" customWidth="1"/>
    <col min="17" max="17" width="9.28515625" bestFit="1" customWidth="1"/>
    <col min="18" max="18" width="11.140625" style="49" bestFit="1" customWidth="1"/>
    <col min="19" max="19" width="9.28515625" bestFit="1" customWidth="1"/>
    <col min="20" max="20" width="11.140625" style="49" bestFit="1" customWidth="1"/>
    <col min="21" max="21" width="12.42578125" style="49" bestFit="1" customWidth="1"/>
    <col min="22" max="22" width="11.140625" style="49" bestFit="1" customWidth="1"/>
    <col min="23" max="23" width="6.42578125" bestFit="1" customWidth="1"/>
    <col min="24" max="24" width="10.42578125" style="49" bestFit="1" customWidth="1"/>
    <col min="25" max="25" width="15.85546875" customWidth="1"/>
    <col min="26" max="26" width="21.85546875" bestFit="1" customWidth="1"/>
  </cols>
  <sheetData>
    <row r="1" spans="1:27" s="105" customFormat="1" ht="15.75">
      <c r="A1" s="267" t="s">
        <v>44</v>
      </c>
      <c r="B1" s="268"/>
      <c r="C1" s="268"/>
      <c r="D1" s="315"/>
      <c r="E1" s="316"/>
      <c r="F1" s="315"/>
      <c r="G1" s="316"/>
      <c r="H1" s="315"/>
      <c r="I1" s="268"/>
      <c r="J1" s="268"/>
      <c r="K1" s="268"/>
      <c r="L1" s="269"/>
      <c r="M1" s="268"/>
      <c r="N1" s="269"/>
      <c r="O1" s="268"/>
      <c r="P1" s="269"/>
      <c r="Q1" s="268"/>
      <c r="R1" s="269"/>
      <c r="S1" s="268"/>
      <c r="T1" s="269"/>
      <c r="U1" s="269"/>
      <c r="V1" s="269"/>
      <c r="W1" s="1056" t="s">
        <v>508</v>
      </c>
      <c r="X1" s="1056"/>
      <c r="Y1" s="1056"/>
      <c r="Z1" s="1056"/>
      <c r="AA1" s="268"/>
    </row>
    <row r="2" spans="1:27" ht="15">
      <c r="A2" s="1062" t="s">
        <v>562</v>
      </c>
      <c r="B2" s="1062"/>
      <c r="C2" s="1062"/>
      <c r="D2" s="1063"/>
      <c r="E2" s="1064"/>
      <c r="F2" s="1064"/>
      <c r="G2" s="1065"/>
      <c r="H2" s="1062"/>
      <c r="I2" s="1062"/>
      <c r="J2" s="1062"/>
      <c r="K2" s="1062"/>
      <c r="L2" s="1062"/>
      <c r="M2" s="1062"/>
      <c r="N2" s="1062"/>
      <c r="O2" s="1062"/>
      <c r="P2" s="48"/>
      <c r="Q2" s="1"/>
      <c r="R2" s="48"/>
      <c r="S2" s="1"/>
      <c r="T2" s="48"/>
      <c r="U2" s="48"/>
      <c r="V2" s="48"/>
      <c r="W2" s="1"/>
      <c r="X2" s="48"/>
      <c r="Y2" s="1"/>
      <c r="Z2" s="1"/>
      <c r="AA2" s="1"/>
    </row>
    <row r="3" spans="1:27" ht="16.5" thickBot="1">
      <c r="A3" s="289" t="s">
        <v>327</v>
      </c>
      <c r="B3" s="283"/>
      <c r="C3" s="314"/>
      <c r="D3" s="292"/>
      <c r="E3" s="291"/>
      <c r="F3" s="292"/>
      <c r="G3" s="314"/>
      <c r="H3" s="293"/>
      <c r="I3" s="290"/>
      <c r="J3" s="290"/>
      <c r="K3" s="290"/>
      <c r="L3" s="293"/>
      <c r="M3" s="290"/>
      <c r="N3" s="293"/>
      <c r="O3" s="290"/>
      <c r="P3" s="239"/>
      <c r="Q3" s="238"/>
      <c r="R3" s="239"/>
      <c r="S3" s="238"/>
      <c r="T3" s="239"/>
      <c r="U3" s="239"/>
      <c r="V3" s="239"/>
      <c r="W3" s="253"/>
      <c r="X3" s="254"/>
      <c r="Y3" s="255"/>
      <c r="Z3" s="255"/>
      <c r="AA3" s="1"/>
    </row>
    <row r="4" spans="1:27" ht="25.5" customHeight="1">
      <c r="A4" s="1071" t="s">
        <v>22</v>
      </c>
      <c r="B4" s="1073" t="s">
        <v>117</v>
      </c>
      <c r="C4" s="1088" t="s">
        <v>131</v>
      </c>
      <c r="D4" s="1088"/>
      <c r="E4" s="1088"/>
      <c r="F4" s="1088"/>
      <c r="G4" s="1088"/>
      <c r="H4" s="1088"/>
      <c r="I4" s="1088"/>
      <c r="J4" s="1088"/>
      <c r="K4" s="1088"/>
      <c r="L4" s="1088"/>
      <c r="M4" s="1088"/>
      <c r="N4" s="1088"/>
      <c r="O4" s="1088"/>
      <c r="P4" s="1088"/>
      <c r="Q4" s="1088"/>
      <c r="R4" s="1088"/>
      <c r="S4" s="1088"/>
      <c r="T4" s="1088"/>
      <c r="U4" s="1081" t="s">
        <v>154</v>
      </c>
      <c r="V4" s="1082"/>
      <c r="W4" s="1075" t="s">
        <v>58</v>
      </c>
      <c r="X4" s="1076"/>
      <c r="Y4" s="1060" t="s">
        <v>170</v>
      </c>
      <c r="Z4" s="1058" t="s">
        <v>155</v>
      </c>
      <c r="AA4" s="2"/>
    </row>
    <row r="5" spans="1:27" ht="30" customHeight="1">
      <c r="A5" s="1072"/>
      <c r="B5" s="1074"/>
      <c r="C5" s="1054" t="s">
        <v>45</v>
      </c>
      <c r="D5" s="1054"/>
      <c r="E5" s="1089" t="s">
        <v>46</v>
      </c>
      <c r="F5" s="1089"/>
      <c r="G5" s="1089" t="s">
        <v>47</v>
      </c>
      <c r="H5" s="1089"/>
      <c r="I5" s="1085" t="s">
        <v>169</v>
      </c>
      <c r="J5" s="1085"/>
      <c r="K5" s="1054" t="s">
        <v>48</v>
      </c>
      <c r="L5" s="1054"/>
      <c r="M5" s="1054" t="s">
        <v>49</v>
      </c>
      <c r="N5" s="1054"/>
      <c r="O5" s="1054" t="s">
        <v>153</v>
      </c>
      <c r="P5" s="1054"/>
      <c r="Q5" s="1054" t="s">
        <v>50</v>
      </c>
      <c r="R5" s="1054"/>
      <c r="S5" s="1054" t="s">
        <v>51</v>
      </c>
      <c r="T5" s="1054"/>
      <c r="U5" s="1083"/>
      <c r="V5" s="1084"/>
      <c r="W5" s="1077"/>
      <c r="X5" s="1078"/>
      <c r="Y5" s="1061"/>
      <c r="Z5" s="1059"/>
      <c r="AA5" s="2"/>
    </row>
    <row r="6" spans="1:27" ht="15">
      <c r="A6" s="1072"/>
      <c r="B6" s="1074"/>
      <c r="C6" s="1054"/>
      <c r="D6" s="1054"/>
      <c r="E6" s="1089"/>
      <c r="F6" s="1089"/>
      <c r="G6" s="1089"/>
      <c r="H6" s="1089"/>
      <c r="I6" s="1085"/>
      <c r="J6" s="1085"/>
      <c r="K6" s="1054"/>
      <c r="L6" s="1054"/>
      <c r="M6" s="1054"/>
      <c r="N6" s="1054"/>
      <c r="O6" s="1054"/>
      <c r="P6" s="1054"/>
      <c r="Q6" s="1054"/>
      <c r="R6" s="1054"/>
      <c r="S6" s="1054"/>
      <c r="T6" s="1054"/>
      <c r="U6" s="1086" t="s">
        <v>53</v>
      </c>
      <c r="V6" s="1087"/>
      <c r="W6" s="1077"/>
      <c r="X6" s="1078"/>
      <c r="Y6" s="1061"/>
      <c r="Z6" s="1059"/>
      <c r="AA6" s="2"/>
    </row>
    <row r="7" spans="1:27" ht="15">
      <c r="A7" s="1072"/>
      <c r="B7" s="1074"/>
      <c r="C7" s="1069" t="s">
        <v>52</v>
      </c>
      <c r="D7" s="1069"/>
      <c r="E7" s="1069" t="s">
        <v>52</v>
      </c>
      <c r="F7" s="1069"/>
      <c r="G7" s="1068" t="s">
        <v>52</v>
      </c>
      <c r="H7" s="1068"/>
      <c r="I7" s="1068" t="s">
        <v>52</v>
      </c>
      <c r="J7" s="1068"/>
      <c r="K7" s="1057" t="s">
        <v>52</v>
      </c>
      <c r="L7" s="1057"/>
      <c r="M7" s="1057" t="s">
        <v>52</v>
      </c>
      <c r="N7" s="1057"/>
      <c r="O7" s="1057" t="s">
        <v>52</v>
      </c>
      <c r="P7" s="1057"/>
      <c r="Q7" s="1057" t="s">
        <v>52</v>
      </c>
      <c r="R7" s="1057"/>
      <c r="S7" s="1057" t="s">
        <v>52</v>
      </c>
      <c r="T7" s="1057"/>
      <c r="U7" s="348" t="s">
        <v>54</v>
      </c>
      <c r="V7" s="349" t="s">
        <v>55</v>
      </c>
      <c r="W7" s="1077"/>
      <c r="X7" s="1078"/>
      <c r="Y7" s="1061"/>
      <c r="Z7" s="1059"/>
      <c r="AA7" s="2"/>
    </row>
    <row r="8" spans="1:27" ht="15">
      <c r="A8" s="1072"/>
      <c r="B8" s="1074"/>
      <c r="C8" s="1069"/>
      <c r="D8" s="1069"/>
      <c r="E8" s="1069"/>
      <c r="F8" s="1069"/>
      <c r="G8" s="1068"/>
      <c r="H8" s="1068"/>
      <c r="I8" s="1068"/>
      <c r="J8" s="1068"/>
      <c r="K8" s="1057"/>
      <c r="L8" s="1057"/>
      <c r="M8" s="1057"/>
      <c r="N8" s="1057"/>
      <c r="O8" s="1057"/>
      <c r="P8" s="1057"/>
      <c r="Q8" s="1057"/>
      <c r="R8" s="1057"/>
      <c r="S8" s="1057"/>
      <c r="T8" s="1057"/>
      <c r="U8" s="350"/>
      <c r="V8" s="351"/>
      <c r="W8" s="1079"/>
      <c r="X8" s="1080"/>
      <c r="Y8" s="1061"/>
      <c r="Z8" s="1059"/>
      <c r="AA8" s="2"/>
    </row>
    <row r="9" spans="1:27" ht="15.75" thickBot="1">
      <c r="A9" s="1072"/>
      <c r="B9" s="1074"/>
      <c r="C9" s="352" t="s">
        <v>165</v>
      </c>
      <c r="D9" s="353" t="s">
        <v>4</v>
      </c>
      <c r="E9" s="352" t="s">
        <v>165</v>
      </c>
      <c r="F9" s="353" t="s">
        <v>4</v>
      </c>
      <c r="G9" s="352" t="s">
        <v>165</v>
      </c>
      <c r="H9" s="353" t="s">
        <v>4</v>
      </c>
      <c r="I9" s="352" t="s">
        <v>165</v>
      </c>
      <c r="J9" s="353" t="s">
        <v>4</v>
      </c>
      <c r="K9" s="352" t="s">
        <v>165</v>
      </c>
      <c r="L9" s="354" t="s">
        <v>4</v>
      </c>
      <c r="M9" s="355" t="s">
        <v>165</v>
      </c>
      <c r="N9" s="354" t="s">
        <v>4</v>
      </c>
      <c r="O9" s="355" t="s">
        <v>165</v>
      </c>
      <c r="P9" s="354" t="s">
        <v>4</v>
      </c>
      <c r="Q9" s="355" t="s">
        <v>165</v>
      </c>
      <c r="R9" s="354" t="s">
        <v>4</v>
      </c>
      <c r="S9" s="355" t="s">
        <v>165</v>
      </c>
      <c r="T9" s="354" t="s">
        <v>4</v>
      </c>
      <c r="U9" s="354" t="s">
        <v>4</v>
      </c>
      <c r="V9" s="356" t="s">
        <v>4</v>
      </c>
      <c r="W9" s="357" t="s">
        <v>165</v>
      </c>
      <c r="X9" s="354" t="s">
        <v>4</v>
      </c>
      <c r="Y9" s="358" t="s">
        <v>4</v>
      </c>
      <c r="Z9" s="359" t="s">
        <v>4</v>
      </c>
      <c r="AA9" s="2"/>
    </row>
    <row r="10" spans="1:27" ht="21" customHeight="1">
      <c r="A10" s="251" t="s">
        <v>23</v>
      </c>
      <c r="B10" s="911" t="s">
        <v>191</v>
      </c>
      <c r="C10" s="442"/>
      <c r="D10" s="442"/>
      <c r="E10" s="442"/>
      <c r="F10" s="442"/>
      <c r="G10" s="442"/>
      <c r="H10" s="443"/>
      <c r="I10" s="442"/>
      <c r="J10" s="442"/>
      <c r="K10" s="442"/>
      <c r="L10" s="444"/>
      <c r="M10" s="444"/>
      <c r="N10" s="444"/>
      <c r="O10" s="444"/>
      <c r="P10" s="444"/>
      <c r="Q10" s="444"/>
      <c r="R10" s="444"/>
      <c r="S10" s="444"/>
      <c r="T10" s="444"/>
      <c r="U10" s="444"/>
      <c r="V10" s="445"/>
      <c r="W10" s="256">
        <f>SUM(C10,E10,G10,I10,K10,M10,O10,Q10,S10)</f>
        <v>0</v>
      </c>
      <c r="X10" s="252">
        <f>SUM(D10,F10,H10,J10,L10,N10,P10,R10,T10)</f>
        <v>0</v>
      </c>
      <c r="Y10" s="472"/>
      <c r="Z10" s="473"/>
      <c r="AA10" s="2"/>
    </row>
    <row r="11" spans="1:27" ht="21" customHeight="1">
      <c r="A11" s="241" t="s">
        <v>24</v>
      </c>
      <c r="B11" s="911" t="s">
        <v>192</v>
      </c>
      <c r="C11" s="446">
        <v>2</v>
      </c>
      <c r="D11" s="447">
        <v>14.67</v>
      </c>
      <c r="E11" s="448"/>
      <c r="F11" s="447"/>
      <c r="G11" s="448"/>
      <c r="H11" s="449"/>
      <c r="I11" s="448"/>
      <c r="J11" s="447"/>
      <c r="K11" s="448"/>
      <c r="L11" s="447"/>
      <c r="M11" s="448"/>
      <c r="N11" s="447"/>
      <c r="O11" s="448"/>
      <c r="P11" s="447"/>
      <c r="Q11" s="448"/>
      <c r="R11" s="447"/>
      <c r="S11" s="448"/>
      <c r="T11" s="447"/>
      <c r="U11" s="450">
        <v>14.37</v>
      </c>
      <c r="V11" s="451">
        <v>0.3</v>
      </c>
      <c r="W11" s="257">
        <f>SUM(C11,E11,G11,I11,K11,M11,O11,Q11,S11)</f>
        <v>2</v>
      </c>
      <c r="X11" s="240">
        <f>SUM(D11,F11,H11,J11,L11,N11,P11,R11,T11)</f>
        <v>14.67</v>
      </c>
      <c r="Y11" s="474">
        <v>14.67</v>
      </c>
      <c r="Z11" s="473">
        <v>0</v>
      </c>
      <c r="AA11" s="2"/>
    </row>
    <row r="12" spans="1:27" ht="21" customHeight="1">
      <c r="A12" s="241" t="s">
        <v>25</v>
      </c>
      <c r="B12" s="900" t="s">
        <v>193</v>
      </c>
      <c r="C12" s="446">
        <v>1</v>
      </c>
      <c r="D12" s="447">
        <v>34.020000000000003</v>
      </c>
      <c r="E12" s="448">
        <v>1</v>
      </c>
      <c r="F12" s="447">
        <v>94.3</v>
      </c>
      <c r="G12" s="448"/>
      <c r="H12" s="449"/>
      <c r="I12" s="448"/>
      <c r="J12" s="447"/>
      <c r="K12" s="448"/>
      <c r="L12" s="447"/>
      <c r="M12" s="448"/>
      <c r="N12" s="447"/>
      <c r="O12" s="448"/>
      <c r="P12" s="447"/>
      <c r="Q12" s="448"/>
      <c r="R12" s="447"/>
      <c r="S12" s="448"/>
      <c r="T12" s="447">
        <v>71.92</v>
      </c>
      <c r="U12" s="452">
        <v>197.49</v>
      </c>
      <c r="V12" s="447">
        <v>2.75</v>
      </c>
      <c r="W12" s="257">
        <f t="shared" ref="W12:W19" si="0">SUM(C12,E12,G12,I12,K12,M12,O12,Q12,S12)</f>
        <v>2</v>
      </c>
      <c r="X12" s="240">
        <f t="shared" ref="X12:X18" si="1">SUM(D12,F12,H12,J12,L12,N12,P12,R12,T12)</f>
        <v>200.24</v>
      </c>
      <c r="Y12" s="474">
        <v>226.13</v>
      </c>
      <c r="Z12" s="473">
        <v>102.15</v>
      </c>
      <c r="AA12" s="2"/>
    </row>
    <row r="13" spans="1:27" ht="21" customHeight="1">
      <c r="A13" s="241" t="s">
        <v>26</v>
      </c>
      <c r="B13" s="900" t="s">
        <v>194</v>
      </c>
      <c r="C13" s="446">
        <v>5</v>
      </c>
      <c r="D13" s="449">
        <v>646.16999999999996</v>
      </c>
      <c r="E13" s="448"/>
      <c r="F13" s="448"/>
      <c r="G13" s="448"/>
      <c r="H13" s="449"/>
      <c r="I13" s="448"/>
      <c r="J13" s="448"/>
      <c r="K13" s="448">
        <v>1</v>
      </c>
      <c r="L13" s="449">
        <v>16.100000000000001</v>
      </c>
      <c r="M13" s="448"/>
      <c r="N13" s="448"/>
      <c r="O13" s="448"/>
      <c r="P13" s="448"/>
      <c r="Q13" s="448"/>
      <c r="R13" s="448"/>
      <c r="S13" s="448"/>
      <c r="T13" s="448"/>
      <c r="U13" s="453">
        <v>643.46</v>
      </c>
      <c r="V13" s="449">
        <v>18.809999999999999</v>
      </c>
      <c r="W13" s="257">
        <f t="shared" si="0"/>
        <v>6</v>
      </c>
      <c r="X13" s="240">
        <f t="shared" si="1"/>
        <v>662.27</v>
      </c>
      <c r="Y13" s="474">
        <v>662.91</v>
      </c>
      <c r="Z13" s="473">
        <v>1.1599999999999999</v>
      </c>
      <c r="AA13" s="2"/>
    </row>
    <row r="14" spans="1:27" ht="21" customHeight="1">
      <c r="A14" s="241" t="s">
        <v>27</v>
      </c>
      <c r="B14" s="900" t="s">
        <v>195</v>
      </c>
      <c r="C14" s="446"/>
      <c r="D14" s="448"/>
      <c r="E14" s="448">
        <v>1</v>
      </c>
      <c r="F14" s="449">
        <v>14.69</v>
      </c>
      <c r="G14" s="448"/>
      <c r="H14" s="449"/>
      <c r="I14" s="448"/>
      <c r="J14" s="448"/>
      <c r="K14" s="448"/>
      <c r="L14" s="448"/>
      <c r="M14" s="448"/>
      <c r="N14" s="448"/>
      <c r="O14" s="448"/>
      <c r="P14" s="448"/>
      <c r="Q14" s="448"/>
      <c r="R14" s="448"/>
      <c r="S14" s="448"/>
      <c r="T14" s="448"/>
      <c r="U14" s="453">
        <v>14.08</v>
      </c>
      <c r="V14" s="449">
        <v>0.61</v>
      </c>
      <c r="W14" s="257">
        <f t="shared" si="0"/>
        <v>1</v>
      </c>
      <c r="X14" s="240">
        <f t="shared" si="1"/>
        <v>14.69</v>
      </c>
      <c r="Y14" s="475">
        <v>17.3</v>
      </c>
      <c r="Z14" s="473">
        <v>2.61</v>
      </c>
      <c r="AA14" s="2"/>
    </row>
    <row r="15" spans="1:27" ht="21" customHeight="1">
      <c r="A15" s="241" t="s">
        <v>28</v>
      </c>
      <c r="B15" s="900" t="s">
        <v>196</v>
      </c>
      <c r="C15" s="446"/>
      <c r="D15" s="447"/>
      <c r="E15" s="448"/>
      <c r="F15" s="447"/>
      <c r="G15" s="448"/>
      <c r="H15" s="449"/>
      <c r="I15" s="448"/>
      <c r="J15" s="447"/>
      <c r="K15" s="448"/>
      <c r="L15" s="447"/>
      <c r="M15" s="448"/>
      <c r="N15" s="447"/>
      <c r="O15" s="448"/>
      <c r="P15" s="447"/>
      <c r="Q15" s="448"/>
      <c r="R15" s="447"/>
      <c r="S15" s="448">
        <v>3</v>
      </c>
      <c r="T15" s="454">
        <v>457.28</v>
      </c>
      <c r="U15" s="455">
        <v>182.13</v>
      </c>
      <c r="V15" s="456">
        <v>275.14999999999998</v>
      </c>
      <c r="W15" s="257">
        <f t="shared" si="0"/>
        <v>3</v>
      </c>
      <c r="X15" s="240">
        <f t="shared" si="1"/>
        <v>457.28</v>
      </c>
      <c r="Y15" s="474">
        <v>457.28</v>
      </c>
      <c r="Z15" s="473">
        <v>448.66</v>
      </c>
      <c r="AA15" s="2"/>
    </row>
    <row r="16" spans="1:27" ht="21" customHeight="1">
      <c r="A16" s="241" t="s">
        <v>29</v>
      </c>
      <c r="B16" s="900" t="s">
        <v>197</v>
      </c>
      <c r="C16" s="446"/>
      <c r="D16" s="447"/>
      <c r="E16" s="448"/>
      <c r="F16" s="447"/>
      <c r="G16" s="448"/>
      <c r="H16" s="449"/>
      <c r="I16" s="448"/>
      <c r="J16" s="447"/>
      <c r="K16" s="448"/>
      <c r="L16" s="447"/>
      <c r="M16" s="448"/>
      <c r="N16" s="447"/>
      <c r="O16" s="448"/>
      <c r="P16" s="447"/>
      <c r="Q16" s="448"/>
      <c r="R16" s="447"/>
      <c r="S16" s="448"/>
      <c r="T16" s="447">
        <v>329</v>
      </c>
      <c r="U16" s="452">
        <v>261</v>
      </c>
      <c r="V16" s="447">
        <v>68</v>
      </c>
      <c r="W16" s="257">
        <f t="shared" si="0"/>
        <v>0</v>
      </c>
      <c r="X16" s="240">
        <f t="shared" si="1"/>
        <v>329</v>
      </c>
      <c r="Y16" s="475">
        <v>329</v>
      </c>
      <c r="Z16" s="473"/>
      <c r="AA16" s="2"/>
    </row>
    <row r="17" spans="1:27" ht="21" customHeight="1">
      <c r="A17" s="241" t="s">
        <v>30</v>
      </c>
      <c r="B17" s="900" t="s">
        <v>198</v>
      </c>
      <c r="C17" s="446">
        <v>1</v>
      </c>
      <c r="D17" s="449">
        <v>37.11</v>
      </c>
      <c r="E17" s="448"/>
      <c r="F17" s="448"/>
      <c r="G17" s="448"/>
      <c r="H17" s="449"/>
      <c r="I17" s="448"/>
      <c r="J17" s="448"/>
      <c r="K17" s="448"/>
      <c r="L17" s="448"/>
      <c r="M17" s="448"/>
      <c r="N17" s="448"/>
      <c r="O17" s="448"/>
      <c r="P17" s="448"/>
      <c r="Q17" s="448"/>
      <c r="R17" s="449">
        <v>161.4</v>
      </c>
      <c r="S17" s="448">
        <v>1</v>
      </c>
      <c r="T17" s="449">
        <v>147.09</v>
      </c>
      <c r="U17" s="453">
        <v>199.36</v>
      </c>
      <c r="V17" s="449">
        <v>146.24</v>
      </c>
      <c r="W17" s="257">
        <f t="shared" si="0"/>
        <v>2</v>
      </c>
      <c r="X17" s="240">
        <f t="shared" si="1"/>
        <v>345.6</v>
      </c>
      <c r="Y17" s="475">
        <v>345.6</v>
      </c>
      <c r="Z17" s="473">
        <v>0</v>
      </c>
      <c r="AA17" s="2"/>
    </row>
    <row r="18" spans="1:27" ht="21" customHeight="1">
      <c r="A18" s="241" t="s">
        <v>31</v>
      </c>
      <c r="B18" s="900" t="s">
        <v>199</v>
      </c>
      <c r="C18" s="446"/>
      <c r="D18" s="449"/>
      <c r="E18" s="448">
        <v>1</v>
      </c>
      <c r="F18" s="447">
        <v>9.8699999999999992</v>
      </c>
      <c r="G18" s="448">
        <v>1</v>
      </c>
      <c r="H18" s="449">
        <v>12.39</v>
      </c>
      <c r="I18" s="448"/>
      <c r="J18" s="447"/>
      <c r="K18" s="448"/>
      <c r="L18" s="447"/>
      <c r="M18" s="448"/>
      <c r="N18" s="447"/>
      <c r="O18" s="448"/>
      <c r="P18" s="447"/>
      <c r="Q18" s="448"/>
      <c r="R18" s="447"/>
      <c r="S18" s="448"/>
      <c r="T18" s="447"/>
      <c r="U18" s="450">
        <v>16.07</v>
      </c>
      <c r="V18" s="451">
        <v>6.19</v>
      </c>
      <c r="W18" s="257">
        <f t="shared" si="0"/>
        <v>2</v>
      </c>
      <c r="X18" s="240">
        <f t="shared" si="1"/>
        <v>22.259999999999998</v>
      </c>
      <c r="Y18" s="474">
        <v>22.26</v>
      </c>
      <c r="Z18" s="473">
        <v>0</v>
      </c>
      <c r="AA18" s="2"/>
    </row>
    <row r="19" spans="1:27" ht="21" customHeight="1">
      <c r="A19" s="241" t="s">
        <v>32</v>
      </c>
      <c r="B19" s="900" t="s">
        <v>200</v>
      </c>
      <c r="C19" s="446">
        <v>1</v>
      </c>
      <c r="D19" s="447">
        <v>95.2</v>
      </c>
      <c r="E19" s="448"/>
      <c r="F19" s="447"/>
      <c r="G19" s="448"/>
      <c r="H19" s="449"/>
      <c r="I19" s="448"/>
      <c r="J19" s="448"/>
      <c r="K19" s="448"/>
      <c r="L19" s="447"/>
      <c r="M19" s="448"/>
      <c r="N19" s="447"/>
      <c r="O19" s="448"/>
      <c r="P19" s="448"/>
      <c r="Q19" s="448"/>
      <c r="R19" s="447"/>
      <c r="S19" s="448">
        <v>1</v>
      </c>
      <c r="T19" s="447">
        <v>1055</v>
      </c>
      <c r="U19" s="452">
        <v>1109.22</v>
      </c>
      <c r="V19" s="447">
        <v>40.98</v>
      </c>
      <c r="W19" s="257">
        <f t="shared" si="0"/>
        <v>2</v>
      </c>
      <c r="X19" s="240">
        <v>1150.2</v>
      </c>
      <c r="Y19" s="474">
        <v>808.86</v>
      </c>
      <c r="Z19" s="473"/>
      <c r="AA19" s="2"/>
    </row>
    <row r="20" spans="1:27" ht="21" customHeight="1">
      <c r="A20" s="241" t="s">
        <v>33</v>
      </c>
      <c r="B20" s="900" t="s">
        <v>201</v>
      </c>
      <c r="C20" s="446">
        <v>2</v>
      </c>
      <c r="D20" s="447">
        <v>61.45</v>
      </c>
      <c r="E20" s="448"/>
      <c r="F20" s="447"/>
      <c r="G20" s="448"/>
      <c r="H20" s="449"/>
      <c r="I20" s="448"/>
      <c r="J20" s="447"/>
      <c r="K20" s="448"/>
      <c r="L20" s="447"/>
      <c r="M20" s="448"/>
      <c r="N20" s="447"/>
      <c r="O20" s="448"/>
      <c r="P20" s="447"/>
      <c r="Q20" s="448">
        <v>2</v>
      </c>
      <c r="R20" s="447">
        <v>133.16999999999999</v>
      </c>
      <c r="S20" s="448"/>
      <c r="T20" s="451"/>
      <c r="U20" s="450">
        <v>185.49</v>
      </c>
      <c r="V20" s="451">
        <v>9.1300000000000008</v>
      </c>
      <c r="W20" s="257">
        <f>SUM(C20,E20,G20,I20,K20,M20,O20,Q20,S20)</f>
        <v>4</v>
      </c>
      <c r="X20" s="240">
        <f>SUM(D20,F20,H20,J20,L20,N20,P20,R20,T20)</f>
        <v>194.62</v>
      </c>
      <c r="Y20" s="474">
        <v>194.62</v>
      </c>
      <c r="Z20" s="473">
        <v>0</v>
      </c>
      <c r="AA20" s="2"/>
    </row>
    <row r="21" spans="1:27" ht="21" customHeight="1">
      <c r="A21" s="241" t="s">
        <v>34</v>
      </c>
      <c r="B21" s="900" t="s">
        <v>202</v>
      </c>
      <c r="C21" s="446">
        <v>2</v>
      </c>
      <c r="D21" s="447">
        <v>325.33999999999997</v>
      </c>
      <c r="E21" s="448"/>
      <c r="F21" s="447"/>
      <c r="G21" s="448"/>
      <c r="H21" s="449"/>
      <c r="I21" s="448"/>
      <c r="J21" s="447"/>
      <c r="K21" s="448"/>
      <c r="L21" s="447"/>
      <c r="M21" s="448"/>
      <c r="N21" s="447"/>
      <c r="O21" s="448"/>
      <c r="P21" s="447"/>
      <c r="Q21" s="448"/>
      <c r="R21" s="447"/>
      <c r="S21" s="448"/>
      <c r="T21" s="447"/>
      <c r="U21" s="450">
        <v>303.37</v>
      </c>
      <c r="V21" s="451">
        <v>21.97</v>
      </c>
      <c r="W21" s="257">
        <f t="shared" ref="W21:W26" si="2">SUM(C21,E21,G21,I21,K21,M21,O21,Q21,S21)</f>
        <v>2</v>
      </c>
      <c r="X21" s="240">
        <f>SUM(D21,F21,H21,J21,L21,N21,P21,R21,T21)</f>
        <v>325.33999999999997</v>
      </c>
      <c r="Y21" s="474">
        <v>443.47</v>
      </c>
      <c r="Z21" s="473">
        <v>118.13</v>
      </c>
      <c r="AA21" s="2"/>
    </row>
    <row r="22" spans="1:27" ht="21" customHeight="1">
      <c r="A22" s="241" t="s">
        <v>35</v>
      </c>
      <c r="B22" s="900" t="s">
        <v>203</v>
      </c>
      <c r="C22" s="446">
        <v>2</v>
      </c>
      <c r="D22" s="449">
        <v>19.399999999999999</v>
      </c>
      <c r="E22" s="448">
        <v>1</v>
      </c>
      <c r="F22" s="449">
        <v>43.6</v>
      </c>
      <c r="G22" s="449"/>
      <c r="H22" s="449"/>
      <c r="I22" s="449"/>
      <c r="J22" s="449"/>
      <c r="K22" s="449"/>
      <c r="L22" s="449"/>
      <c r="M22" s="449"/>
      <c r="N22" s="449"/>
      <c r="O22" s="449"/>
      <c r="P22" s="449"/>
      <c r="Q22" s="449"/>
      <c r="R22" s="449"/>
      <c r="S22" s="448"/>
      <c r="T22" s="449">
        <v>404.79</v>
      </c>
      <c r="U22" s="453">
        <v>452.73</v>
      </c>
      <c r="V22" s="449">
        <v>15.06</v>
      </c>
      <c r="W22" s="257">
        <f t="shared" si="2"/>
        <v>3</v>
      </c>
      <c r="X22" s="240">
        <f>SUM(D22,F22,H22,J22,L22,N22,P22,R22,T22)</f>
        <v>467.79</v>
      </c>
      <c r="Y22" s="474">
        <v>467.27</v>
      </c>
      <c r="Z22" s="473"/>
      <c r="AA22" s="2"/>
    </row>
    <row r="23" spans="1:27" ht="21" customHeight="1">
      <c r="A23" s="241" t="s">
        <v>36</v>
      </c>
      <c r="B23" s="900" t="s">
        <v>204</v>
      </c>
      <c r="C23" s="446">
        <v>2</v>
      </c>
      <c r="D23" s="447">
        <v>34.31</v>
      </c>
      <c r="E23" s="448"/>
      <c r="F23" s="447"/>
      <c r="G23" s="448"/>
      <c r="H23" s="449"/>
      <c r="I23" s="448"/>
      <c r="J23" s="447"/>
      <c r="K23" s="448">
        <v>1</v>
      </c>
      <c r="L23" s="447">
        <v>204.76</v>
      </c>
      <c r="M23" s="448"/>
      <c r="N23" s="447"/>
      <c r="O23" s="448"/>
      <c r="P23" s="447"/>
      <c r="Q23" s="448"/>
      <c r="R23" s="447"/>
      <c r="S23" s="448">
        <v>1</v>
      </c>
      <c r="T23" s="447">
        <v>52.36</v>
      </c>
      <c r="U23" s="450">
        <v>246.73</v>
      </c>
      <c r="V23" s="451">
        <v>44.7</v>
      </c>
      <c r="W23" s="257">
        <f t="shared" si="2"/>
        <v>4</v>
      </c>
      <c r="X23" s="240">
        <f>SUM(D23,F23,H23,J23,L23,N23,P23,R23,T23)</f>
        <v>291.43</v>
      </c>
      <c r="Y23" s="474">
        <v>290.23</v>
      </c>
      <c r="Z23" s="473">
        <v>0.67</v>
      </c>
      <c r="AA23" s="2"/>
    </row>
    <row r="24" spans="1:27" ht="21" customHeight="1">
      <c r="A24" s="241" t="s">
        <v>37</v>
      </c>
      <c r="B24" s="900" t="s">
        <v>205</v>
      </c>
      <c r="C24" s="446">
        <v>3</v>
      </c>
      <c r="D24" s="447">
        <v>183.59</v>
      </c>
      <c r="E24" s="448"/>
      <c r="F24" s="447"/>
      <c r="G24" s="448"/>
      <c r="H24" s="449"/>
      <c r="I24" s="448"/>
      <c r="J24" s="447"/>
      <c r="K24" s="448">
        <v>2</v>
      </c>
      <c r="L24" s="447">
        <v>410.34</v>
      </c>
      <c r="M24" s="448"/>
      <c r="N24" s="447"/>
      <c r="O24" s="448"/>
      <c r="P24" s="447"/>
      <c r="Q24" s="448"/>
      <c r="R24" s="447"/>
      <c r="S24" s="448"/>
      <c r="T24" s="447"/>
      <c r="U24" s="450">
        <v>481.88</v>
      </c>
      <c r="V24" s="451">
        <v>112.05</v>
      </c>
      <c r="W24" s="257">
        <f t="shared" si="2"/>
        <v>5</v>
      </c>
      <c r="X24" s="240">
        <f>SUM(D24,F24,H24,J24,L24,N24,P24,R24,T24)</f>
        <v>593.92999999999995</v>
      </c>
      <c r="Y24" s="474">
        <v>771.81</v>
      </c>
      <c r="Z24" s="473">
        <v>177.88</v>
      </c>
      <c r="AA24" s="2"/>
    </row>
    <row r="25" spans="1:27" ht="21" customHeight="1">
      <c r="A25" s="241" t="s">
        <v>38</v>
      </c>
      <c r="B25" s="900" t="s">
        <v>206</v>
      </c>
      <c r="C25" s="446">
        <v>1</v>
      </c>
      <c r="D25" s="447">
        <v>63.83</v>
      </c>
      <c r="E25" s="448"/>
      <c r="F25" s="449"/>
      <c r="G25" s="448"/>
      <c r="H25" s="449"/>
      <c r="I25" s="448"/>
      <c r="J25" s="447"/>
      <c r="K25" s="448"/>
      <c r="L25" s="447"/>
      <c r="M25" s="448"/>
      <c r="N25" s="447"/>
      <c r="O25" s="448">
        <v>1</v>
      </c>
      <c r="P25" s="447">
        <v>24.06</v>
      </c>
      <c r="Q25" s="448">
        <v>1</v>
      </c>
      <c r="R25" s="447">
        <v>116.83</v>
      </c>
      <c r="S25" s="448">
        <v>1</v>
      </c>
      <c r="T25" s="447">
        <v>10.75</v>
      </c>
      <c r="U25" s="450">
        <v>185.39</v>
      </c>
      <c r="V25" s="451">
        <v>30.08</v>
      </c>
      <c r="W25" s="257">
        <f t="shared" si="2"/>
        <v>4</v>
      </c>
      <c r="X25" s="240">
        <f>SUM(D25,F25,H25,J25,L25,N25,P25,R25,T25)</f>
        <v>215.47</v>
      </c>
      <c r="Y25" s="474">
        <v>223.89</v>
      </c>
      <c r="Z25" s="473">
        <v>8.42</v>
      </c>
      <c r="AA25" s="2"/>
    </row>
    <row r="26" spans="1:27" ht="21" customHeight="1">
      <c r="A26" s="241" t="s">
        <v>39</v>
      </c>
      <c r="B26" s="900" t="s">
        <v>207</v>
      </c>
      <c r="C26" s="446">
        <v>1</v>
      </c>
      <c r="D26" s="447">
        <v>1629.26</v>
      </c>
      <c r="E26" s="448"/>
      <c r="F26" s="447"/>
      <c r="G26" s="448"/>
      <c r="H26" s="449"/>
      <c r="I26" s="448"/>
      <c r="J26" s="447"/>
      <c r="K26" s="448"/>
      <c r="L26" s="447"/>
      <c r="M26" s="448"/>
      <c r="N26" s="447"/>
      <c r="O26" s="448"/>
      <c r="P26" s="447"/>
      <c r="Q26" s="448"/>
      <c r="R26" s="447"/>
      <c r="S26" s="448"/>
      <c r="T26" s="447">
        <v>11.62</v>
      </c>
      <c r="U26" s="450">
        <v>1597.8</v>
      </c>
      <c r="V26" s="451">
        <v>43.08</v>
      </c>
      <c r="W26" s="257">
        <f t="shared" si="2"/>
        <v>1</v>
      </c>
      <c r="X26" s="240">
        <v>1640.88</v>
      </c>
      <c r="Y26" s="501">
        <v>1640.88</v>
      </c>
      <c r="Z26" s="477">
        <v>180.05</v>
      </c>
      <c r="AA26" s="2"/>
    </row>
    <row r="27" spans="1:27" ht="21" customHeight="1">
      <c r="A27" s="241" t="s">
        <v>109</v>
      </c>
      <c r="B27" s="900" t="s">
        <v>12</v>
      </c>
      <c r="C27" s="446"/>
      <c r="D27" s="447">
        <v>29.49</v>
      </c>
      <c r="E27" s="448"/>
      <c r="F27" s="449"/>
      <c r="G27" s="448"/>
      <c r="H27" s="449"/>
      <c r="I27" s="448"/>
      <c r="J27" s="447"/>
      <c r="K27" s="448"/>
      <c r="L27" s="447"/>
      <c r="M27" s="448"/>
      <c r="N27" s="447"/>
      <c r="O27" s="448"/>
      <c r="P27" s="447"/>
      <c r="Q27" s="448">
        <v>1</v>
      </c>
      <c r="R27" s="447">
        <v>511.15</v>
      </c>
      <c r="S27" s="448"/>
      <c r="T27" s="447"/>
      <c r="U27" s="450">
        <v>527.53</v>
      </c>
      <c r="V27" s="451">
        <v>13.11</v>
      </c>
      <c r="W27" s="257">
        <f>SUM(C27,E27,G27,I27,K27,M27,O27,Q27,S27)</f>
        <v>1</v>
      </c>
      <c r="X27" s="240">
        <f>SUM(D27,F27,H27,J27,L27,N27,P27,R27,T27)</f>
        <v>540.64</v>
      </c>
      <c r="Y27" s="476">
        <v>544.96</v>
      </c>
      <c r="Z27" s="477">
        <v>0</v>
      </c>
      <c r="AA27" s="2"/>
    </row>
    <row r="28" spans="1:27" ht="21" customHeight="1">
      <c r="A28" s="241" t="s">
        <v>111</v>
      </c>
      <c r="B28" s="900" t="s">
        <v>223</v>
      </c>
      <c r="C28" s="446">
        <v>1</v>
      </c>
      <c r="D28" s="447">
        <v>9.6199999999999992</v>
      </c>
      <c r="E28" s="448">
        <v>1</v>
      </c>
      <c r="F28" s="447">
        <v>15.03</v>
      </c>
      <c r="G28" s="448"/>
      <c r="H28" s="449"/>
      <c r="I28" s="448"/>
      <c r="J28" s="447"/>
      <c r="K28" s="448"/>
      <c r="L28" s="447"/>
      <c r="M28" s="448"/>
      <c r="N28" s="447"/>
      <c r="O28" s="448"/>
      <c r="P28" s="447"/>
      <c r="Q28" s="448"/>
      <c r="R28" s="447"/>
      <c r="S28" s="448">
        <v>1</v>
      </c>
      <c r="T28" s="447">
        <v>105.01</v>
      </c>
      <c r="U28" s="450">
        <v>25.78</v>
      </c>
      <c r="V28" s="451">
        <v>103.88</v>
      </c>
      <c r="W28" s="257">
        <f t="shared" ref="W28:W42" si="3">SUM(C28,E28,G28,I28,K28,M28,O28,Q28,S28)</f>
        <v>3</v>
      </c>
      <c r="X28" s="240">
        <f t="shared" ref="X28:X33" si="4">SUM(D28,F28,H28,J28,L28,N28,P28,R28,T28)</f>
        <v>129.66</v>
      </c>
      <c r="Y28" s="476">
        <v>125.18</v>
      </c>
      <c r="Z28" s="477">
        <v>0</v>
      </c>
      <c r="AA28" s="2"/>
    </row>
    <row r="29" spans="1:27" ht="21" customHeight="1">
      <c r="A29" s="241" t="s">
        <v>177</v>
      </c>
      <c r="B29" s="900" t="s">
        <v>208</v>
      </c>
      <c r="C29" s="446"/>
      <c r="D29" s="447"/>
      <c r="E29" s="448"/>
      <c r="F29" s="449"/>
      <c r="G29" s="448"/>
      <c r="H29" s="449"/>
      <c r="I29" s="448"/>
      <c r="J29" s="447"/>
      <c r="K29" s="448"/>
      <c r="L29" s="447"/>
      <c r="M29" s="448"/>
      <c r="N29" s="447"/>
      <c r="O29" s="448"/>
      <c r="P29" s="447"/>
      <c r="Q29" s="448">
        <v>1</v>
      </c>
      <c r="R29" s="447">
        <v>205.74</v>
      </c>
      <c r="S29" s="448"/>
      <c r="T29" s="447">
        <v>666.56</v>
      </c>
      <c r="U29" s="450">
        <v>708.62</v>
      </c>
      <c r="V29" s="451">
        <v>163.68</v>
      </c>
      <c r="W29" s="257">
        <f t="shared" si="3"/>
        <v>1</v>
      </c>
      <c r="X29" s="240">
        <f t="shared" si="4"/>
        <v>872.3</v>
      </c>
      <c r="Y29" s="476">
        <v>872.3</v>
      </c>
      <c r="Z29" s="477"/>
      <c r="AA29" s="2"/>
    </row>
    <row r="30" spans="1:27" ht="21" customHeight="1">
      <c r="A30" s="241" t="s">
        <v>178</v>
      </c>
      <c r="B30" s="900" t="s">
        <v>209</v>
      </c>
      <c r="C30" s="446">
        <v>1</v>
      </c>
      <c r="D30" s="447">
        <v>140.66</v>
      </c>
      <c r="E30" s="448"/>
      <c r="F30" s="447"/>
      <c r="G30" s="448"/>
      <c r="H30" s="449"/>
      <c r="I30" s="448"/>
      <c r="J30" s="447"/>
      <c r="K30" s="448"/>
      <c r="L30" s="447"/>
      <c r="M30" s="448"/>
      <c r="N30" s="447"/>
      <c r="O30" s="448"/>
      <c r="P30" s="447"/>
      <c r="Q30" s="448"/>
      <c r="R30" s="447"/>
      <c r="S30" s="448"/>
      <c r="T30" s="447"/>
      <c r="U30" s="450">
        <v>136.72</v>
      </c>
      <c r="V30" s="451">
        <v>3.94</v>
      </c>
      <c r="W30" s="257">
        <f t="shared" si="3"/>
        <v>1</v>
      </c>
      <c r="X30" s="240">
        <f t="shared" si="4"/>
        <v>140.66</v>
      </c>
      <c r="Y30" s="476">
        <v>140.86000000000001</v>
      </c>
      <c r="Z30" s="477">
        <v>1.25</v>
      </c>
      <c r="AA30" s="2"/>
    </row>
    <row r="31" spans="1:27" ht="21" customHeight="1">
      <c r="A31" s="241" t="s">
        <v>179</v>
      </c>
      <c r="B31" s="900" t="s">
        <v>210</v>
      </c>
      <c r="C31" s="446">
        <v>1</v>
      </c>
      <c r="D31" s="447">
        <v>40.42</v>
      </c>
      <c r="E31" s="448"/>
      <c r="F31" s="449"/>
      <c r="G31" s="448"/>
      <c r="H31" s="449"/>
      <c r="I31" s="448"/>
      <c r="J31" s="447"/>
      <c r="K31" s="448"/>
      <c r="L31" s="447"/>
      <c r="M31" s="448"/>
      <c r="N31" s="447"/>
      <c r="O31" s="448"/>
      <c r="P31" s="447"/>
      <c r="Q31" s="448"/>
      <c r="R31" s="447"/>
      <c r="S31" s="448"/>
      <c r="T31" s="447"/>
      <c r="U31" s="450">
        <v>40.42</v>
      </c>
      <c r="V31" s="451"/>
      <c r="W31" s="257">
        <f t="shared" si="3"/>
        <v>1</v>
      </c>
      <c r="X31" s="240">
        <f t="shared" si="4"/>
        <v>40.42</v>
      </c>
      <c r="Y31" s="476">
        <v>40.42</v>
      </c>
      <c r="Z31" s="477">
        <v>0</v>
      </c>
      <c r="AA31" s="2"/>
    </row>
    <row r="32" spans="1:27" ht="21" customHeight="1">
      <c r="A32" s="241" t="s">
        <v>180</v>
      </c>
      <c r="B32" s="900" t="s">
        <v>211</v>
      </c>
      <c r="C32" s="446"/>
      <c r="D32" s="447"/>
      <c r="E32" s="448"/>
      <c r="F32" s="447"/>
      <c r="G32" s="448"/>
      <c r="H32" s="449"/>
      <c r="I32" s="448"/>
      <c r="J32" s="447"/>
      <c r="K32" s="448"/>
      <c r="L32" s="447"/>
      <c r="M32" s="448"/>
      <c r="N32" s="447"/>
      <c r="O32" s="448"/>
      <c r="P32" s="447"/>
      <c r="Q32" s="448"/>
      <c r="R32" s="447"/>
      <c r="S32" s="448"/>
      <c r="T32" s="447"/>
      <c r="U32" s="450"/>
      <c r="V32" s="451"/>
      <c r="W32" s="257">
        <f t="shared" si="3"/>
        <v>0</v>
      </c>
      <c r="X32" s="240">
        <f t="shared" si="4"/>
        <v>0</v>
      </c>
      <c r="Y32" s="476"/>
      <c r="Z32" s="477"/>
      <c r="AA32" s="2"/>
    </row>
    <row r="33" spans="1:28" ht="21" customHeight="1">
      <c r="A33" s="241" t="s">
        <v>181</v>
      </c>
      <c r="B33" s="900" t="s">
        <v>212</v>
      </c>
      <c r="C33" s="446">
        <v>1</v>
      </c>
      <c r="D33" s="447">
        <v>58.12</v>
      </c>
      <c r="E33" s="448"/>
      <c r="F33" s="449"/>
      <c r="G33" s="448"/>
      <c r="H33" s="449"/>
      <c r="I33" s="448"/>
      <c r="J33" s="447"/>
      <c r="K33" s="448"/>
      <c r="L33" s="447"/>
      <c r="M33" s="448"/>
      <c r="N33" s="447"/>
      <c r="O33" s="448"/>
      <c r="P33" s="447"/>
      <c r="Q33" s="448"/>
      <c r="R33" s="447"/>
      <c r="S33" s="448"/>
      <c r="T33" s="447"/>
      <c r="U33" s="450">
        <v>54.36</v>
      </c>
      <c r="V33" s="451">
        <v>3.76</v>
      </c>
      <c r="W33" s="257">
        <f t="shared" si="3"/>
        <v>1</v>
      </c>
      <c r="X33" s="240">
        <f t="shared" si="4"/>
        <v>58.12</v>
      </c>
      <c r="Y33" s="476">
        <v>58.12</v>
      </c>
      <c r="Z33" s="477">
        <v>0</v>
      </c>
      <c r="AA33" s="2"/>
    </row>
    <row r="34" spans="1:28" ht="21" customHeight="1">
      <c r="A34" s="241" t="s">
        <v>182</v>
      </c>
      <c r="B34" s="900" t="s">
        <v>213</v>
      </c>
      <c r="C34" s="446"/>
      <c r="D34" s="447"/>
      <c r="E34" s="448"/>
      <c r="F34" s="447"/>
      <c r="G34" s="448"/>
      <c r="H34" s="449"/>
      <c r="I34" s="448"/>
      <c r="J34" s="447"/>
      <c r="K34" s="448"/>
      <c r="L34" s="447"/>
      <c r="M34" s="448"/>
      <c r="N34" s="447"/>
      <c r="O34" s="448"/>
      <c r="P34" s="447"/>
      <c r="Q34" s="448"/>
      <c r="R34" s="447"/>
      <c r="S34" s="448">
        <v>2</v>
      </c>
      <c r="T34" s="447">
        <v>336.01</v>
      </c>
      <c r="U34" s="450">
        <v>285.45999999999998</v>
      </c>
      <c r="V34" s="451">
        <v>50.55</v>
      </c>
      <c r="W34" s="257">
        <f t="shared" si="3"/>
        <v>2</v>
      </c>
      <c r="X34" s="240">
        <f>SUM(D34,F34,H34,J34,L34,N34,P34,R34,T34)</f>
        <v>336.01</v>
      </c>
      <c r="Y34" s="478">
        <v>414.14</v>
      </c>
      <c r="Z34" s="477">
        <v>66.84</v>
      </c>
      <c r="AA34" s="2"/>
      <c r="AB34" t="s">
        <v>156</v>
      </c>
    </row>
    <row r="35" spans="1:28" ht="21" customHeight="1">
      <c r="A35" s="241" t="s">
        <v>183</v>
      </c>
      <c r="B35" s="900" t="s">
        <v>214</v>
      </c>
      <c r="C35" s="446"/>
      <c r="D35" s="447"/>
      <c r="E35" s="448"/>
      <c r="F35" s="449"/>
      <c r="G35" s="448"/>
      <c r="H35" s="449"/>
      <c r="I35" s="448"/>
      <c r="J35" s="447"/>
      <c r="K35" s="448"/>
      <c r="L35" s="447"/>
      <c r="M35" s="448"/>
      <c r="N35" s="447"/>
      <c r="O35" s="448"/>
      <c r="P35" s="447"/>
      <c r="Q35" s="448"/>
      <c r="R35" s="447"/>
      <c r="S35" s="448"/>
      <c r="T35" s="447">
        <v>24.58</v>
      </c>
      <c r="U35" s="450">
        <v>23.08</v>
      </c>
      <c r="V35" s="451">
        <v>1.5</v>
      </c>
      <c r="W35" s="257">
        <f t="shared" si="3"/>
        <v>0</v>
      </c>
      <c r="X35" s="240">
        <f>SUM(D35,F35,H35,J35,L35,N35,P35,R35,T35)</f>
        <v>24.58</v>
      </c>
      <c r="Y35" s="476">
        <v>24.58</v>
      </c>
      <c r="Z35" s="477">
        <v>0</v>
      </c>
      <c r="AA35" s="2"/>
    </row>
    <row r="36" spans="1:28" ht="21" customHeight="1">
      <c r="A36" s="241" t="s">
        <v>184</v>
      </c>
      <c r="B36" s="900" t="s">
        <v>215</v>
      </c>
      <c r="C36" s="446">
        <v>3</v>
      </c>
      <c r="D36" s="447">
        <v>692.15</v>
      </c>
      <c r="E36" s="448"/>
      <c r="F36" s="447"/>
      <c r="G36" s="448"/>
      <c r="H36" s="449"/>
      <c r="I36" s="448"/>
      <c r="J36" s="447"/>
      <c r="K36" s="448">
        <v>1</v>
      </c>
      <c r="L36" s="447">
        <v>105.82</v>
      </c>
      <c r="M36" s="448"/>
      <c r="N36" s="447"/>
      <c r="O36" s="448"/>
      <c r="P36" s="447"/>
      <c r="Q36" s="448">
        <v>1</v>
      </c>
      <c r="R36" s="447">
        <v>213.14</v>
      </c>
      <c r="S36" s="448">
        <v>1</v>
      </c>
      <c r="T36" s="447">
        <v>7.62</v>
      </c>
      <c r="U36" s="450">
        <v>911.24</v>
      </c>
      <c r="V36" s="451">
        <v>107.49</v>
      </c>
      <c r="W36" s="257">
        <f>SUM(C36,E36,G36,I36,K36,M36,O36,Q36,S36)</f>
        <v>6</v>
      </c>
      <c r="X36" s="240">
        <f>SUM(D36,F36,H36,J36,L36,N36,P36,R36,T36)</f>
        <v>1018.73</v>
      </c>
      <c r="Y36" s="476">
        <v>1103.58</v>
      </c>
      <c r="Z36" s="477">
        <v>85.69</v>
      </c>
      <c r="AA36" s="2"/>
    </row>
    <row r="37" spans="1:28" ht="21" customHeight="1">
      <c r="A37" s="241" t="s">
        <v>185</v>
      </c>
      <c r="B37" s="900" t="s">
        <v>216</v>
      </c>
      <c r="C37" s="446"/>
      <c r="D37" s="447"/>
      <c r="E37" s="448"/>
      <c r="F37" s="449"/>
      <c r="G37" s="448"/>
      <c r="H37" s="449"/>
      <c r="I37" s="448"/>
      <c r="J37" s="447"/>
      <c r="K37" s="448"/>
      <c r="L37" s="447"/>
      <c r="M37" s="448">
        <v>1</v>
      </c>
      <c r="N37" s="447">
        <v>92.74</v>
      </c>
      <c r="O37" s="448"/>
      <c r="P37" s="447"/>
      <c r="Q37" s="448"/>
      <c r="R37" s="447"/>
      <c r="S37" s="448">
        <v>2</v>
      </c>
      <c r="T37" s="447">
        <v>327.98</v>
      </c>
      <c r="U37" s="450">
        <v>124.07</v>
      </c>
      <c r="V37" s="457">
        <v>296.64999999999998</v>
      </c>
      <c r="W37" s="257">
        <f t="shared" si="3"/>
        <v>3</v>
      </c>
      <c r="X37" s="240">
        <f t="shared" ref="X37:X43" si="5">SUM(D37,F37,H37,J37,L37,N37,P37,R37,T37)</f>
        <v>420.72</v>
      </c>
      <c r="Y37" s="476">
        <v>637.65</v>
      </c>
      <c r="Z37" s="477">
        <v>211.18</v>
      </c>
      <c r="AA37" s="2"/>
    </row>
    <row r="38" spans="1:28" ht="21" customHeight="1">
      <c r="A38" s="241" t="s">
        <v>186</v>
      </c>
      <c r="B38" s="900" t="s">
        <v>217</v>
      </c>
      <c r="C38" s="446"/>
      <c r="D38" s="447"/>
      <c r="E38" s="448"/>
      <c r="F38" s="447"/>
      <c r="G38" s="448"/>
      <c r="H38" s="449"/>
      <c r="I38" s="448"/>
      <c r="J38" s="447"/>
      <c r="K38" s="448">
        <v>1</v>
      </c>
      <c r="L38" s="447">
        <v>95.09</v>
      </c>
      <c r="M38" s="448"/>
      <c r="N38" s="447"/>
      <c r="O38" s="448"/>
      <c r="P38" s="447"/>
      <c r="Q38" s="448"/>
      <c r="R38" s="447"/>
      <c r="S38" s="448"/>
      <c r="T38" s="447"/>
      <c r="U38" s="450">
        <v>27.93</v>
      </c>
      <c r="V38" s="458">
        <v>67.16</v>
      </c>
      <c r="W38" s="257">
        <f t="shared" si="3"/>
        <v>1</v>
      </c>
      <c r="X38" s="240">
        <f t="shared" si="5"/>
        <v>95.09</v>
      </c>
      <c r="Y38" s="476">
        <v>81.72</v>
      </c>
      <c r="Z38" s="477">
        <v>0</v>
      </c>
      <c r="AA38" s="2"/>
    </row>
    <row r="39" spans="1:28" ht="21" customHeight="1">
      <c r="A39" s="241" t="s">
        <v>187</v>
      </c>
      <c r="B39" s="900" t="s">
        <v>218</v>
      </c>
      <c r="C39" s="446"/>
      <c r="D39" s="447"/>
      <c r="E39" s="448"/>
      <c r="F39" s="449"/>
      <c r="G39" s="448"/>
      <c r="H39" s="449"/>
      <c r="I39" s="448"/>
      <c r="J39" s="447"/>
      <c r="K39" s="448"/>
      <c r="L39" s="447"/>
      <c r="M39" s="448"/>
      <c r="N39" s="447"/>
      <c r="O39" s="448"/>
      <c r="P39" s="447"/>
      <c r="Q39" s="448"/>
      <c r="R39" s="447"/>
      <c r="S39" s="448"/>
      <c r="T39" s="447"/>
      <c r="U39" s="450"/>
      <c r="V39" s="458"/>
      <c r="W39" s="257">
        <f t="shared" si="3"/>
        <v>0</v>
      </c>
      <c r="X39" s="240">
        <f t="shared" si="5"/>
        <v>0</v>
      </c>
      <c r="Y39" s="476"/>
      <c r="Z39" s="477"/>
      <c r="AA39" s="2"/>
    </row>
    <row r="40" spans="1:28" ht="21" customHeight="1">
      <c r="A40" s="241" t="s">
        <v>188</v>
      </c>
      <c r="B40" s="900" t="s">
        <v>219</v>
      </c>
      <c r="C40" s="446"/>
      <c r="D40" s="447"/>
      <c r="E40" s="448"/>
      <c r="F40" s="447"/>
      <c r="G40" s="448"/>
      <c r="H40" s="449"/>
      <c r="I40" s="448"/>
      <c r="J40" s="447"/>
      <c r="K40" s="448"/>
      <c r="L40" s="447"/>
      <c r="M40" s="448"/>
      <c r="N40" s="447"/>
      <c r="O40" s="448"/>
      <c r="P40" s="447"/>
      <c r="Q40" s="448"/>
      <c r="R40" s="447"/>
      <c r="S40" s="448"/>
      <c r="T40" s="447"/>
      <c r="U40" s="450"/>
      <c r="V40" s="458"/>
      <c r="W40" s="257">
        <f t="shared" si="3"/>
        <v>0</v>
      </c>
      <c r="X40" s="240">
        <f t="shared" si="5"/>
        <v>0</v>
      </c>
      <c r="Y40" s="476"/>
      <c r="Z40" s="477"/>
      <c r="AA40" s="2"/>
    </row>
    <row r="41" spans="1:28" ht="21" customHeight="1">
      <c r="A41" s="241" t="s">
        <v>189</v>
      </c>
      <c r="B41" s="900" t="s">
        <v>220</v>
      </c>
      <c r="C41" s="446"/>
      <c r="D41" s="447"/>
      <c r="E41" s="448">
        <v>1</v>
      </c>
      <c r="F41" s="449">
        <v>27.3</v>
      </c>
      <c r="G41" s="448"/>
      <c r="H41" s="449"/>
      <c r="I41" s="448"/>
      <c r="J41" s="447"/>
      <c r="K41" s="448"/>
      <c r="L41" s="447"/>
      <c r="M41" s="448"/>
      <c r="N41" s="447"/>
      <c r="O41" s="448"/>
      <c r="P41" s="447"/>
      <c r="Q41" s="448"/>
      <c r="R41" s="447"/>
      <c r="S41" s="448"/>
      <c r="T41" s="447"/>
      <c r="U41" s="450">
        <v>27.3</v>
      </c>
      <c r="V41" s="458">
        <v>0</v>
      </c>
      <c r="W41" s="257">
        <f t="shared" si="3"/>
        <v>1</v>
      </c>
      <c r="X41" s="240">
        <f t="shared" si="5"/>
        <v>27.3</v>
      </c>
      <c r="Y41" s="476">
        <v>27.3</v>
      </c>
      <c r="Z41" s="477">
        <v>0</v>
      </c>
      <c r="AA41" s="2"/>
    </row>
    <row r="42" spans="1:28" ht="21" customHeight="1" thickBot="1">
      <c r="A42" s="465" t="s">
        <v>190</v>
      </c>
      <c r="B42" s="924" t="s">
        <v>221</v>
      </c>
      <c r="C42" s="459"/>
      <c r="D42" s="460"/>
      <c r="E42" s="461"/>
      <c r="F42" s="460"/>
      <c r="G42" s="461"/>
      <c r="H42" s="462"/>
      <c r="I42" s="461"/>
      <c r="J42" s="460"/>
      <c r="K42" s="461">
        <v>1</v>
      </c>
      <c r="L42" s="460">
        <v>3.38</v>
      </c>
      <c r="M42" s="461"/>
      <c r="N42" s="460"/>
      <c r="O42" s="461"/>
      <c r="P42" s="460"/>
      <c r="Q42" s="461"/>
      <c r="R42" s="460"/>
      <c r="S42" s="461"/>
      <c r="T42" s="460">
        <v>711.62</v>
      </c>
      <c r="U42" s="463">
        <v>705.81</v>
      </c>
      <c r="V42" s="464">
        <v>9.19</v>
      </c>
      <c r="W42" s="466">
        <f t="shared" si="3"/>
        <v>1</v>
      </c>
      <c r="X42" s="467">
        <f t="shared" si="5"/>
        <v>715</v>
      </c>
      <c r="Y42" s="479">
        <v>714.83</v>
      </c>
      <c r="Z42" s="480">
        <v>0</v>
      </c>
      <c r="AA42" s="2"/>
    </row>
    <row r="43" spans="1:28" ht="21" customHeight="1" thickBot="1">
      <c r="A43" s="1066" t="s">
        <v>87</v>
      </c>
      <c r="B43" s="1067"/>
      <c r="C43" s="468">
        <f>SUM(C10:C42)</f>
        <v>30</v>
      </c>
      <c r="D43" s="469">
        <f>SUM(D10:D42)</f>
        <v>4114.8099999999995</v>
      </c>
      <c r="E43" s="470">
        <f t="shared" ref="E43:V43" si="6">SUM(E10:E42)</f>
        <v>6</v>
      </c>
      <c r="F43" s="469">
        <f>SUM(F10:F42)</f>
        <v>204.79000000000002</v>
      </c>
      <c r="G43" s="470">
        <f t="shared" si="6"/>
        <v>1</v>
      </c>
      <c r="H43" s="737">
        <v>12.39</v>
      </c>
      <c r="I43" s="470">
        <f t="shared" si="6"/>
        <v>0</v>
      </c>
      <c r="J43" s="469">
        <f t="shared" si="6"/>
        <v>0</v>
      </c>
      <c r="K43" s="470">
        <f t="shared" si="6"/>
        <v>7</v>
      </c>
      <c r="L43" s="469">
        <f t="shared" si="6"/>
        <v>835.49</v>
      </c>
      <c r="M43" s="470">
        <f t="shared" si="6"/>
        <v>1</v>
      </c>
      <c r="N43" s="469">
        <f>SUM(N10:N42)</f>
        <v>92.74</v>
      </c>
      <c r="O43" s="470">
        <f>SUM(O10:O42)</f>
        <v>1</v>
      </c>
      <c r="P43" s="469">
        <f t="shared" si="6"/>
        <v>24.06</v>
      </c>
      <c r="Q43" s="470">
        <f t="shared" si="6"/>
        <v>6</v>
      </c>
      <c r="R43" s="469">
        <f t="shared" si="6"/>
        <v>1341.4299999999998</v>
      </c>
      <c r="S43" s="470">
        <f t="shared" si="6"/>
        <v>13</v>
      </c>
      <c r="T43" s="469">
        <f t="shared" si="6"/>
        <v>4719.1900000000005</v>
      </c>
      <c r="U43" s="471">
        <f t="shared" si="6"/>
        <v>9688.89</v>
      </c>
      <c r="V43" s="469">
        <f t="shared" si="6"/>
        <v>1656.0100000000004</v>
      </c>
      <c r="W43" s="470">
        <f>SUM(C43,E43,G43,I43,K43,M43,O43,Q43,S43)</f>
        <v>65</v>
      </c>
      <c r="X43" s="469">
        <f t="shared" si="5"/>
        <v>11344.9</v>
      </c>
      <c r="Y43" s="471">
        <f>SUM(Y10:Y42)</f>
        <v>11701.82</v>
      </c>
      <c r="Z43" s="469">
        <f>SUM(Z10:Z42)</f>
        <v>1404.69</v>
      </c>
      <c r="AA43" s="2"/>
    </row>
    <row r="44" spans="1:28" ht="14.25">
      <c r="A44" s="1"/>
      <c r="B44" s="1"/>
      <c r="C44" s="1"/>
      <c r="D44" s="48"/>
      <c r="E44" s="1"/>
      <c r="F44" s="48"/>
      <c r="G44" s="1"/>
      <c r="H44" s="1"/>
      <c r="I44" s="1"/>
      <c r="J44" s="1"/>
      <c r="K44" s="1"/>
      <c r="L44" s="48"/>
      <c r="M44" s="1"/>
      <c r="N44" s="48"/>
      <c r="O44" s="1"/>
      <c r="P44" s="48"/>
      <c r="Q44" s="3"/>
      <c r="R44" s="50"/>
      <c r="S44" s="3"/>
      <c r="T44" s="50"/>
      <c r="U44" s="50"/>
      <c r="V44" s="50"/>
      <c r="W44" s="3"/>
      <c r="X44" s="51"/>
      <c r="Y44" s="1"/>
      <c r="Z44" s="1"/>
      <c r="AA44" s="1"/>
    </row>
    <row r="45" spans="1:28">
      <c r="A45" s="1"/>
      <c r="B45" s="853" t="s">
        <v>171</v>
      </c>
      <c r="C45" s="854"/>
      <c r="D45" s="855"/>
      <c r="E45" s="854"/>
      <c r="F45" s="855"/>
      <c r="G45" s="854"/>
      <c r="H45" s="854"/>
      <c r="I45" s="854"/>
      <c r="J45" s="854"/>
      <c r="K45" s="854"/>
      <c r="L45" s="855"/>
      <c r="M45" s="854"/>
      <c r="N45" s="855"/>
      <c r="O45" s="854"/>
      <c r="P45" s="855"/>
      <c r="Q45" s="854"/>
      <c r="R45" s="855"/>
      <c r="S45" s="854"/>
      <c r="T45" s="855"/>
      <c r="U45" s="855"/>
      <c r="V45" s="855"/>
      <c r="W45" s="854"/>
      <c r="X45" s="856"/>
      <c r="Y45" s="1"/>
      <c r="Z45" s="1"/>
      <c r="AA45" s="1"/>
    </row>
    <row r="46" spans="1:28">
      <c r="B46" s="857" t="s">
        <v>510</v>
      </c>
      <c r="C46" s="857"/>
      <c r="D46" s="858"/>
      <c r="E46" s="857"/>
      <c r="F46" s="858"/>
      <c r="G46" s="857"/>
      <c r="H46" s="857"/>
      <c r="I46" s="857"/>
      <c r="J46" s="857"/>
      <c r="K46" s="857"/>
      <c r="L46" s="858"/>
      <c r="M46" s="857"/>
      <c r="N46" s="858"/>
      <c r="O46" s="857"/>
      <c r="P46" s="858"/>
      <c r="Q46" s="857"/>
      <c r="R46" s="858"/>
      <c r="S46" s="857"/>
      <c r="T46" s="858"/>
      <c r="U46" s="858"/>
      <c r="V46" s="858"/>
      <c r="W46" s="857"/>
      <c r="X46" s="858"/>
    </row>
    <row r="47" spans="1:28">
      <c r="H47"/>
    </row>
    <row r="48" spans="1:28">
      <c r="B48" s="1055" t="s">
        <v>570</v>
      </c>
      <c r="C48" s="1055"/>
      <c r="D48" s="1055"/>
      <c r="E48" s="1055"/>
      <c r="F48" s="1055"/>
      <c r="H48"/>
      <c r="I48" s="107"/>
      <c r="J48" s="108"/>
    </row>
    <row r="49" spans="2:20">
      <c r="D49" s="101"/>
      <c r="H49"/>
      <c r="I49" s="107"/>
      <c r="J49" s="101"/>
    </row>
    <row r="50" spans="2:20">
      <c r="B50" s="186" t="s">
        <v>566</v>
      </c>
      <c r="C50" s="106"/>
      <c r="D50" s="101"/>
      <c r="E50" s="925" t="s">
        <v>567</v>
      </c>
      <c r="F50" s="925"/>
      <c r="G50" s="925"/>
      <c r="H50" s="925"/>
      <c r="I50" s="925"/>
      <c r="J50" s="925"/>
      <c r="K50" s="925"/>
      <c r="L50" s="925"/>
      <c r="M50" s="925"/>
      <c r="N50" s="925"/>
      <c r="O50" s="925"/>
      <c r="P50" s="925"/>
      <c r="Q50" s="925"/>
      <c r="R50" s="925"/>
      <c r="S50" s="925"/>
      <c r="T50" s="925"/>
    </row>
    <row r="51" spans="2:20">
      <c r="B51" s="1070" t="s">
        <v>568</v>
      </c>
      <c r="C51" s="1070"/>
      <c r="D51" s="1070"/>
      <c r="E51" s="1070"/>
      <c r="F51" s="1070"/>
      <c r="G51" s="1070"/>
      <c r="H51" s="1070"/>
      <c r="I51" s="1070"/>
      <c r="J51" s="1070"/>
      <c r="K51" s="1070"/>
      <c r="L51" s="1070"/>
      <c r="M51" s="1070"/>
    </row>
    <row r="52" spans="2:20">
      <c r="B52" s="1070" t="s">
        <v>569</v>
      </c>
      <c r="C52" s="1070"/>
      <c r="D52" s="1070"/>
      <c r="E52" s="1070"/>
      <c r="F52" s="1070"/>
      <c r="G52" s="1070"/>
      <c r="H52" s="1070"/>
      <c r="I52" s="1070"/>
      <c r="J52" s="1070"/>
      <c r="K52" s="1070"/>
      <c r="L52" s="1070"/>
      <c r="M52" s="1070"/>
    </row>
    <row r="53" spans="2:20">
      <c r="C53" s="106"/>
      <c r="D53" s="101"/>
      <c r="H53"/>
      <c r="I53" s="107"/>
      <c r="J53" s="101"/>
    </row>
    <row r="54" spans="2:20">
      <c r="C54" s="106"/>
      <c r="D54" s="101"/>
      <c r="H54"/>
      <c r="I54" s="107"/>
      <c r="J54" s="101"/>
    </row>
    <row r="55" spans="2:20">
      <c r="D55" s="101"/>
      <c r="H55"/>
      <c r="I55" s="101"/>
      <c r="J55" s="101"/>
    </row>
    <row r="56" spans="2:20">
      <c r="C56" s="106"/>
      <c r="D56" s="101"/>
      <c r="H56"/>
      <c r="I56" s="109"/>
      <c r="J56" s="101"/>
    </row>
    <row r="57" spans="2:20">
      <c r="F57" s="106"/>
      <c r="H57"/>
    </row>
    <row r="58" spans="2:20">
      <c r="H58"/>
    </row>
    <row r="59" spans="2:20">
      <c r="H59"/>
    </row>
    <row r="60" spans="2:20">
      <c r="H60"/>
    </row>
    <row r="61" spans="2:20">
      <c r="H61"/>
    </row>
    <row r="62" spans="2:20">
      <c r="H62"/>
    </row>
    <row r="63" spans="2:20">
      <c r="H63"/>
    </row>
    <row r="64" spans="2:20">
      <c r="H64"/>
    </row>
    <row r="65" spans="7:8">
      <c r="H65"/>
    </row>
    <row r="66" spans="7:8">
      <c r="H66"/>
    </row>
    <row r="67" spans="7:8">
      <c r="H67"/>
    </row>
    <row r="68" spans="7:8">
      <c r="H68"/>
    </row>
    <row r="69" spans="7:8">
      <c r="H69"/>
    </row>
    <row r="70" spans="7:8">
      <c r="H70"/>
    </row>
    <row r="71" spans="7:8">
      <c r="H71"/>
    </row>
    <row r="72" spans="7:8">
      <c r="H72"/>
    </row>
    <row r="73" spans="7:8">
      <c r="H73"/>
    </row>
    <row r="74" spans="7:8">
      <c r="H74"/>
    </row>
    <row r="75" spans="7:8">
      <c r="G75" s="49"/>
    </row>
    <row r="76" spans="7:8">
      <c r="H76"/>
    </row>
  </sheetData>
  <mergeCells count="32">
    <mergeCell ref="B51:M51"/>
    <mergeCell ref="B52:M52"/>
    <mergeCell ref="A4:A9"/>
    <mergeCell ref="B4:B9"/>
    <mergeCell ref="W4:X8"/>
    <mergeCell ref="U4:V5"/>
    <mergeCell ref="M7:N8"/>
    <mergeCell ref="O7:P8"/>
    <mergeCell ref="Q7:R8"/>
    <mergeCell ref="S7:T8"/>
    <mergeCell ref="I5:J6"/>
    <mergeCell ref="U6:V6"/>
    <mergeCell ref="C4:T4"/>
    <mergeCell ref="C5:D6"/>
    <mergeCell ref="E5:F6"/>
    <mergeCell ref="G5:H6"/>
    <mergeCell ref="K5:L6"/>
    <mergeCell ref="M5:N6"/>
    <mergeCell ref="B48:F48"/>
    <mergeCell ref="W1:Z1"/>
    <mergeCell ref="K7:L8"/>
    <mergeCell ref="Z4:Z8"/>
    <mergeCell ref="Y4:Y8"/>
    <mergeCell ref="A2:O2"/>
    <mergeCell ref="A43:B43"/>
    <mergeCell ref="O5:P6"/>
    <mergeCell ref="Q5:R6"/>
    <mergeCell ref="S5:T6"/>
    <mergeCell ref="G7:H8"/>
    <mergeCell ref="I7:J8"/>
    <mergeCell ref="E7:F8"/>
    <mergeCell ref="C7:D8"/>
  </mergeCells>
  <phoneticPr fontId="11" type="noConversion"/>
  <printOptions horizontalCentered="1"/>
  <pageMargins left="0.15748031496062992" right="0.19685039370078741" top="0.55118110236220474" bottom="0.78740157480314965" header="0.27559055118110237" footer="0.51181102362204722"/>
  <pageSetup paperSize="9" scale="49" orientation="landscape" r:id="rId1"/>
  <headerFooter alignWithMargins="0"/>
</worksheet>
</file>

<file path=xl/worksheets/sheet2.xml><?xml version="1.0" encoding="utf-8"?>
<worksheet xmlns="http://schemas.openxmlformats.org/spreadsheetml/2006/main" xmlns:r="http://schemas.openxmlformats.org/officeDocument/2006/relationships">
  <sheetPr codeName="Arkusz2">
    <tabColor theme="0"/>
  </sheetPr>
  <dimension ref="A1:H25"/>
  <sheetViews>
    <sheetView workbookViewId="0">
      <selection activeCell="K17" sqref="K17"/>
    </sheetView>
  </sheetViews>
  <sheetFormatPr defaultRowHeight="12.75"/>
  <cols>
    <col min="1" max="1" width="5.42578125" customWidth="1"/>
    <col min="2" max="2" width="16.5703125" customWidth="1"/>
    <col min="3" max="3" width="14.140625" customWidth="1"/>
    <col min="4" max="4" width="15" customWidth="1"/>
    <col min="5" max="5" width="9.140625" hidden="1" customWidth="1"/>
    <col min="6" max="6" width="17.28515625" customWidth="1"/>
    <col min="7" max="7" width="31.28515625" customWidth="1"/>
    <col min="8" max="8" width="17.140625" customWidth="1"/>
  </cols>
  <sheetData>
    <row r="1" spans="1:8" ht="15.75">
      <c r="A1" s="265" t="s">
        <v>56</v>
      </c>
      <c r="B1" s="265"/>
      <c r="C1" s="266"/>
      <c r="D1" s="321"/>
      <c r="E1" s="321"/>
      <c r="F1" s="321"/>
      <c r="G1" s="1093" t="s">
        <v>508</v>
      </c>
      <c r="H1" s="1093"/>
    </row>
    <row r="2" spans="1:8" ht="15.75">
      <c r="A2" s="294" t="s">
        <v>57</v>
      </c>
      <c r="B2" s="294"/>
      <c r="C2" s="295"/>
      <c r="D2" s="318"/>
      <c r="E2" s="319"/>
      <c r="F2" s="319"/>
      <c r="G2" s="320"/>
      <c r="H2" s="4"/>
    </row>
    <row r="3" spans="1:8" ht="17.25" customHeight="1">
      <c r="A3" s="296"/>
      <c r="B3" s="296"/>
      <c r="C3" s="317"/>
      <c r="D3" s="317"/>
      <c r="E3" s="317"/>
      <c r="F3" s="317"/>
      <c r="G3" s="322"/>
      <c r="H3" s="187"/>
    </row>
    <row r="4" spans="1:8" ht="15">
      <c r="A4" s="1092" t="s">
        <v>562</v>
      </c>
      <c r="B4" s="1092"/>
      <c r="C4" s="1092"/>
      <c r="D4" s="1092"/>
      <c r="E4" s="1092"/>
      <c r="F4" s="1092"/>
      <c r="G4" s="1092"/>
      <c r="H4" s="1092"/>
    </row>
    <row r="5" spans="1:8" ht="13.5" thickBot="1">
      <c r="A5" s="4"/>
      <c r="B5" s="4"/>
      <c r="C5" s="4"/>
      <c r="D5" s="4"/>
      <c r="E5" s="4"/>
      <c r="F5" s="4"/>
      <c r="G5" s="4"/>
      <c r="H5" s="4"/>
    </row>
    <row r="6" spans="1:8" ht="28.5" customHeight="1" thickBot="1">
      <c r="A6" s="428" t="s">
        <v>22</v>
      </c>
      <c r="B6" s="429" t="s">
        <v>0</v>
      </c>
      <c r="C6" s="430" t="s">
        <v>40</v>
      </c>
      <c r="D6" s="431" t="s">
        <v>2</v>
      </c>
      <c r="E6" s="431" t="s">
        <v>2</v>
      </c>
      <c r="F6" s="431" t="s">
        <v>125</v>
      </c>
      <c r="G6" s="432" t="s">
        <v>151</v>
      </c>
      <c r="H6" s="183"/>
    </row>
    <row r="7" spans="1:8" ht="15" thickBot="1">
      <c r="A7" s="433"/>
      <c r="B7" s="433"/>
      <c r="C7" s="434" t="s">
        <v>3</v>
      </c>
      <c r="D7" s="435" t="s">
        <v>3</v>
      </c>
      <c r="E7" s="434" t="s">
        <v>3</v>
      </c>
      <c r="F7" s="436" t="s">
        <v>152</v>
      </c>
      <c r="G7" s="435" t="s">
        <v>3</v>
      </c>
      <c r="H7" s="4"/>
    </row>
    <row r="8" spans="1:8" ht="14.25">
      <c r="A8" s="221" t="s">
        <v>23</v>
      </c>
      <c r="B8" s="222" t="s">
        <v>5</v>
      </c>
      <c r="C8" s="223"/>
      <c r="D8" s="223"/>
      <c r="E8" s="224"/>
      <c r="F8" s="225"/>
      <c r="G8" s="226"/>
      <c r="H8" s="63"/>
    </row>
    <row r="9" spans="1:8" ht="14.25">
      <c r="A9" s="227" t="s">
        <v>24</v>
      </c>
      <c r="B9" s="228" t="s">
        <v>6</v>
      </c>
      <c r="C9" s="229"/>
      <c r="D9" s="229"/>
      <c r="E9" s="230"/>
      <c r="F9" s="231"/>
      <c r="G9" s="232"/>
      <c r="H9" s="63"/>
    </row>
    <row r="10" spans="1:8" ht="14.25">
      <c r="A10" s="227" t="s">
        <v>25</v>
      </c>
      <c r="B10" s="228" t="s">
        <v>7</v>
      </c>
      <c r="C10" s="230"/>
      <c r="D10" s="230"/>
      <c r="E10" s="230"/>
      <c r="F10" s="231"/>
      <c r="G10" s="232"/>
      <c r="H10" s="63"/>
    </row>
    <row r="11" spans="1:8" ht="14.25">
      <c r="A11" s="227" t="s">
        <v>26</v>
      </c>
      <c r="B11" s="228" t="s">
        <v>8</v>
      </c>
      <c r="C11" s="229"/>
      <c r="D11" s="229"/>
      <c r="E11" s="230"/>
      <c r="F11" s="231"/>
      <c r="G11" s="232"/>
      <c r="H11" s="63"/>
    </row>
    <row r="12" spans="1:8" ht="14.25">
      <c r="A12" s="227" t="s">
        <v>27</v>
      </c>
      <c r="B12" s="228" t="s">
        <v>9</v>
      </c>
      <c r="C12" s="229"/>
      <c r="D12" s="229"/>
      <c r="E12" s="230"/>
      <c r="F12" s="231"/>
      <c r="G12" s="232"/>
      <c r="H12" s="63"/>
    </row>
    <row r="13" spans="1:8" ht="14.25">
      <c r="A13" s="227" t="s">
        <v>28</v>
      </c>
      <c r="B13" s="228" t="s">
        <v>10</v>
      </c>
      <c r="C13" s="229"/>
      <c r="D13" s="229"/>
      <c r="E13" s="230"/>
      <c r="F13" s="231"/>
      <c r="G13" s="232"/>
      <c r="H13" s="63"/>
    </row>
    <row r="14" spans="1:8" ht="15" thickBot="1">
      <c r="A14" s="227" t="s">
        <v>29</v>
      </c>
      <c r="B14" s="228" t="s">
        <v>11</v>
      </c>
      <c r="C14" s="233"/>
      <c r="D14" s="233"/>
      <c r="E14" s="230"/>
      <c r="F14" s="231"/>
      <c r="G14" s="232"/>
      <c r="H14" s="63"/>
    </row>
    <row r="15" spans="1:8" ht="15" thickBot="1">
      <c r="A15" s="227" t="s">
        <v>30</v>
      </c>
      <c r="B15" s="228" t="s">
        <v>12</v>
      </c>
      <c r="C15" s="750">
        <v>65</v>
      </c>
      <c r="D15" s="481">
        <v>20</v>
      </c>
      <c r="E15" s="750">
        <v>11</v>
      </c>
      <c r="F15" s="482">
        <v>15</v>
      </c>
      <c r="G15" s="232">
        <v>30</v>
      </c>
      <c r="H15" s="63"/>
    </row>
    <row r="16" spans="1:8" ht="14.25">
      <c r="A16" s="227" t="s">
        <v>31</v>
      </c>
      <c r="B16" s="228" t="s">
        <v>13</v>
      </c>
      <c r="C16" s="234"/>
      <c r="D16" s="234"/>
      <c r="E16" s="230"/>
      <c r="F16" s="231"/>
      <c r="G16" s="232"/>
      <c r="H16" s="63"/>
    </row>
    <row r="17" spans="1:8" ht="14.25">
      <c r="A17" s="227" t="s">
        <v>32</v>
      </c>
      <c r="B17" s="228" t="s">
        <v>14</v>
      </c>
      <c r="C17" s="229"/>
      <c r="D17" s="229"/>
      <c r="E17" s="230"/>
      <c r="F17" s="231"/>
      <c r="G17" s="232"/>
      <c r="H17" s="63"/>
    </row>
    <row r="18" spans="1:8" ht="14.25">
      <c r="A18" s="227" t="s">
        <v>33</v>
      </c>
      <c r="B18" s="228" t="s">
        <v>15</v>
      </c>
      <c r="C18" s="229"/>
      <c r="D18" s="229"/>
      <c r="E18" s="230"/>
      <c r="F18" s="231"/>
      <c r="G18" s="232"/>
      <c r="H18" s="63"/>
    </row>
    <row r="19" spans="1:8" ht="14.25">
      <c r="A19" s="227" t="s">
        <v>34</v>
      </c>
      <c r="B19" s="228" t="s">
        <v>16</v>
      </c>
      <c r="C19" s="229"/>
      <c r="D19" s="229"/>
      <c r="E19" s="230"/>
      <c r="F19" s="231"/>
      <c r="G19" s="232"/>
      <c r="H19" s="63"/>
    </row>
    <row r="20" spans="1:8" ht="14.25">
      <c r="A20" s="227" t="s">
        <v>35</v>
      </c>
      <c r="B20" s="235" t="s">
        <v>41</v>
      </c>
      <c r="C20" s="230"/>
      <c r="D20" s="230"/>
      <c r="E20" s="230"/>
      <c r="F20" s="231"/>
      <c r="G20" s="232"/>
      <c r="H20" s="63"/>
    </row>
    <row r="21" spans="1:8" ht="14.25">
      <c r="A21" s="227" t="s">
        <v>36</v>
      </c>
      <c r="B21" s="228" t="s">
        <v>17</v>
      </c>
      <c r="C21" s="229"/>
      <c r="D21" s="229"/>
      <c r="E21" s="230"/>
      <c r="F21" s="231"/>
      <c r="G21" s="232"/>
      <c r="H21" s="63"/>
    </row>
    <row r="22" spans="1:8" ht="14.25">
      <c r="A22" s="227" t="s">
        <v>37</v>
      </c>
      <c r="B22" s="228" t="s">
        <v>18</v>
      </c>
      <c r="C22" s="229"/>
      <c r="D22" s="229"/>
      <c r="E22" s="230"/>
      <c r="F22" s="231"/>
      <c r="G22" s="232"/>
      <c r="H22" s="63"/>
    </row>
    <row r="23" spans="1:8" ht="14.25">
      <c r="A23" s="227" t="s">
        <v>38</v>
      </c>
      <c r="B23" s="228" t="s">
        <v>19</v>
      </c>
      <c r="C23" s="229"/>
      <c r="D23" s="229"/>
      <c r="E23" s="230"/>
      <c r="F23" s="231"/>
      <c r="G23" s="232"/>
      <c r="H23" s="63"/>
    </row>
    <row r="24" spans="1:8" ht="15" thickBot="1">
      <c r="A24" s="236" t="s">
        <v>39</v>
      </c>
      <c r="B24" s="237" t="s">
        <v>20</v>
      </c>
      <c r="C24" s="425"/>
      <c r="D24" s="425"/>
      <c r="E24" s="425"/>
      <c r="F24" s="426"/>
      <c r="G24" s="427"/>
      <c r="H24" s="63"/>
    </row>
    <row r="25" spans="1:8" ht="13.5" thickBot="1">
      <c r="A25" s="1090" t="s">
        <v>58</v>
      </c>
      <c r="B25" s="1091"/>
      <c r="C25" s="437">
        <f>SUM(C8:C24)</f>
        <v>65</v>
      </c>
      <c r="D25" s="438">
        <f>SUM(D8:D24)</f>
        <v>20</v>
      </c>
      <c r="E25" s="439">
        <f>SUM(E8:E24)</f>
        <v>11</v>
      </c>
      <c r="F25" s="440">
        <f>SUM(F8:F24)</f>
        <v>15</v>
      </c>
      <c r="G25" s="441">
        <f>SUM(G8:G24)</f>
        <v>30</v>
      </c>
    </row>
  </sheetData>
  <mergeCells count="3">
    <mergeCell ref="A25:B25"/>
    <mergeCell ref="A4:H4"/>
    <mergeCell ref="G1:H1"/>
  </mergeCells>
  <phoneticPr fontId="11" type="noConversion"/>
  <conditionalFormatting sqref="B6:B24">
    <cfRule type="colorScale" priority="12">
      <colorScale>
        <cfvo type="min" val="0"/>
        <cfvo type="percentile" val="50"/>
        <cfvo type="max" val="0"/>
        <color rgb="FFF8696B"/>
        <color rgb="FFFFEB84"/>
        <color rgb="FF5A8AC6"/>
      </colorScale>
    </cfRule>
  </conditionalFormatting>
  <conditionalFormatting sqref="D6">
    <cfRule type="colorScale" priority="4">
      <colorScale>
        <cfvo type="min" val="0"/>
        <cfvo type="percentile" val="50"/>
        <cfvo type="max" val="0"/>
        <color rgb="FFF8696B"/>
        <color rgb="FFFFEB84"/>
        <color rgb="FF5A8AC6"/>
      </colorScale>
    </cfRule>
  </conditionalFormatting>
  <conditionalFormatting sqref="G7:G24 A6:F24">
    <cfRule type="colorScale" priority="13">
      <colorScale>
        <cfvo type="min" val="0"/>
        <cfvo type="percentile" val="50"/>
        <cfvo type="max" val="0"/>
        <color rgb="FFF8696B"/>
        <color rgb="FFFFEB84"/>
        <color rgb="FF5A8AC6"/>
      </colorScale>
    </cfRule>
  </conditionalFormatting>
  <pageMargins left="0.75" right="0.75" top="0.78" bottom="1" header="0.5" footer="0.5"/>
  <pageSetup paperSize="9" scale="86" orientation="portrait" r:id="rId1"/>
  <headerFooter alignWithMargins="0"/>
  <colBreaks count="1" manualBreakCount="1">
    <brk id="7" max="25" man="1"/>
  </colBreaks>
</worksheet>
</file>

<file path=xl/worksheets/sheet3.xml><?xml version="1.0" encoding="utf-8"?>
<worksheet xmlns="http://schemas.openxmlformats.org/spreadsheetml/2006/main" xmlns:r="http://schemas.openxmlformats.org/officeDocument/2006/relationships">
  <sheetPr codeName="Arkusz3">
    <tabColor rgb="FF92D050"/>
    <pageSetUpPr fitToPage="1"/>
  </sheetPr>
  <dimension ref="A1:Y233"/>
  <sheetViews>
    <sheetView tabSelected="1" topLeftCell="A136" zoomScale="70" zoomScaleNormal="70" workbookViewId="0">
      <selection activeCell="Q169" sqref="Q169"/>
    </sheetView>
  </sheetViews>
  <sheetFormatPr defaultRowHeight="12.75"/>
  <cols>
    <col min="1" max="1" width="6.5703125" customWidth="1"/>
    <col min="2" max="3" width="19.5703125" customWidth="1"/>
    <col min="4" max="4" width="16.85546875" bestFit="1" customWidth="1"/>
    <col min="5" max="5" width="16.7109375" style="49" customWidth="1"/>
    <col min="6" max="8" width="21.140625" style="49" customWidth="1"/>
    <col min="9" max="9" width="16.85546875" style="62" bestFit="1" customWidth="1"/>
    <col min="10" max="10" width="18.85546875" customWidth="1"/>
    <col min="11" max="11" width="23" customWidth="1"/>
    <col min="12" max="12" width="12.5703125" customWidth="1"/>
    <col min="13" max="13" width="17" customWidth="1"/>
    <col min="18" max="18" width="12.5703125" customWidth="1"/>
    <col min="19" max="19" width="11.140625" customWidth="1"/>
    <col min="21" max="21" width="16.42578125" customWidth="1"/>
    <col min="22" max="22" width="12.42578125" customWidth="1"/>
    <col min="23" max="23" width="12.5703125" customWidth="1"/>
  </cols>
  <sheetData>
    <row r="1" spans="1:24" s="105" customFormat="1" ht="15.75">
      <c r="A1" s="270" t="s">
        <v>82</v>
      </c>
      <c r="B1" s="271"/>
      <c r="C1" s="271"/>
      <c r="D1" s="271"/>
      <c r="E1" s="272"/>
      <c r="F1" s="272"/>
      <c r="G1" s="272"/>
      <c r="H1" s="272"/>
      <c r="I1" s="273"/>
      <c r="J1" s="271" t="s">
        <v>508</v>
      </c>
      <c r="K1" s="271"/>
      <c r="L1" s="271"/>
      <c r="M1" s="271"/>
    </row>
    <row r="2" spans="1:24" s="105" customFormat="1" ht="16.5" thickBot="1">
      <c r="A2" s="297" t="s">
        <v>81</v>
      </c>
      <c r="B2" s="298"/>
      <c r="C2" s="323"/>
      <c r="D2" s="323"/>
      <c r="E2" s="324"/>
      <c r="F2" s="324"/>
      <c r="G2" s="324"/>
      <c r="H2" s="324"/>
      <c r="I2" s="325"/>
      <c r="J2" s="271"/>
      <c r="K2" s="271"/>
      <c r="L2" s="271"/>
      <c r="M2" s="271"/>
    </row>
    <row r="3" spans="1:24" ht="15.75" thickBot="1">
      <c r="A3" s="299" t="s">
        <v>0</v>
      </c>
      <c r="B3" s="636" t="s">
        <v>326</v>
      </c>
      <c r="C3" s="333"/>
      <c r="D3" s="299"/>
      <c r="E3" s="300"/>
      <c r="F3" s="300"/>
      <c r="G3" s="300"/>
      <c r="H3" s="334"/>
      <c r="I3" s="326"/>
      <c r="J3" s="189"/>
      <c r="K3" s="188" t="s">
        <v>562</v>
      </c>
      <c r="L3" s="5"/>
      <c r="M3" s="5"/>
    </row>
    <row r="4" spans="1:24" ht="15.75" thickBot="1">
      <c r="A4" s="1103" t="s">
        <v>22</v>
      </c>
      <c r="B4" s="1113" t="s">
        <v>148</v>
      </c>
      <c r="C4" s="619"/>
      <c r="D4" s="1105" t="s">
        <v>157</v>
      </c>
      <c r="E4" s="1105"/>
      <c r="F4" s="1106"/>
      <c r="G4" s="1115" t="s">
        <v>149</v>
      </c>
      <c r="H4" s="361"/>
      <c r="I4" s="1107" t="s">
        <v>158</v>
      </c>
      <c r="J4" s="1108"/>
      <c r="K4" s="1109"/>
      <c r="L4" s="5"/>
      <c r="M4" s="5"/>
    </row>
    <row r="5" spans="1:24" ht="15.75" thickBot="1">
      <c r="A5" s="1104"/>
      <c r="B5" s="1114"/>
      <c r="C5" s="620"/>
      <c r="D5" s="1110" t="s">
        <v>1</v>
      </c>
      <c r="E5" s="1111"/>
      <c r="F5" s="362" t="s">
        <v>150</v>
      </c>
      <c r="G5" s="1116"/>
      <c r="H5" s="363"/>
      <c r="I5" s="1112" t="s">
        <v>1</v>
      </c>
      <c r="J5" s="1112"/>
      <c r="K5" s="364" t="s">
        <v>150</v>
      </c>
      <c r="L5" s="5"/>
      <c r="M5" s="5"/>
    </row>
    <row r="6" spans="1:24" ht="15.75" thickBot="1">
      <c r="A6" s="1104"/>
      <c r="B6" s="1114"/>
      <c r="C6" s="620" t="s">
        <v>117</v>
      </c>
      <c r="D6" s="1101" t="s">
        <v>160</v>
      </c>
      <c r="E6" s="365" t="s">
        <v>61</v>
      </c>
      <c r="F6" s="366" t="s">
        <v>63</v>
      </c>
      <c r="G6" s="1116"/>
      <c r="H6" s="363" t="s">
        <v>117</v>
      </c>
      <c r="I6" s="1103" t="s">
        <v>160</v>
      </c>
      <c r="J6" s="367" t="s">
        <v>61</v>
      </c>
      <c r="K6" s="368" t="s">
        <v>63</v>
      </c>
      <c r="L6" s="5" t="s">
        <v>403</v>
      </c>
      <c r="M6" s="5"/>
    </row>
    <row r="7" spans="1:24" ht="15.75" thickBot="1">
      <c r="A7" s="1104"/>
      <c r="B7" s="1114"/>
      <c r="C7" s="620"/>
      <c r="D7" s="1102"/>
      <c r="E7" s="369" t="s">
        <v>62</v>
      </c>
      <c r="F7" s="370" t="s">
        <v>64</v>
      </c>
      <c r="G7" s="1116"/>
      <c r="H7" s="363"/>
      <c r="I7" s="1104"/>
      <c r="J7" s="371" t="s">
        <v>62</v>
      </c>
      <c r="K7" s="372" t="s">
        <v>64</v>
      </c>
      <c r="L7" s="5" t="s">
        <v>404</v>
      </c>
      <c r="M7" s="5"/>
    </row>
    <row r="8" spans="1:24" ht="15.75" thickBot="1">
      <c r="A8" s="1104"/>
      <c r="B8" s="1114"/>
      <c r="C8" s="620"/>
      <c r="D8" s="674" t="s">
        <v>4</v>
      </c>
      <c r="E8" s="675" t="s">
        <v>4</v>
      </c>
      <c r="F8" s="676" t="s">
        <v>4</v>
      </c>
      <c r="G8" s="1116"/>
      <c r="H8" s="363"/>
      <c r="I8" s="677" t="s">
        <v>4</v>
      </c>
      <c r="J8" s="678" t="s">
        <v>4</v>
      </c>
      <c r="K8" s="679" t="s">
        <v>4</v>
      </c>
      <c r="L8" s="5"/>
      <c r="M8" s="5"/>
    </row>
    <row r="9" spans="1:24" ht="15">
      <c r="A9" s="632" t="s">
        <v>23</v>
      </c>
      <c r="B9" s="680" t="s">
        <v>318</v>
      </c>
      <c r="C9" s="906" t="s">
        <v>196</v>
      </c>
      <c r="D9" s="682"/>
      <c r="E9" s="683">
        <v>3529.86</v>
      </c>
      <c r="F9" s="684">
        <v>3529.86</v>
      </c>
      <c r="G9" s="685" t="s">
        <v>339</v>
      </c>
      <c r="H9" s="905" t="s">
        <v>193</v>
      </c>
      <c r="I9" s="686"/>
      <c r="J9" s="687">
        <v>1288.3</v>
      </c>
      <c r="K9" s="684">
        <v>1288.3</v>
      </c>
      <c r="L9" s="738"/>
      <c r="M9" s="5"/>
    </row>
    <row r="10" spans="1:24" ht="15.75" thickBot="1">
      <c r="A10" s="219"/>
      <c r="B10" s="635" t="s">
        <v>319</v>
      </c>
      <c r="C10" s="244"/>
      <c r="D10" s="638">
        <v>3667.98</v>
      </c>
      <c r="E10" s="52">
        <v>138.12</v>
      </c>
      <c r="F10" s="57">
        <v>138.12</v>
      </c>
      <c r="G10" s="341"/>
      <c r="H10" s="250"/>
      <c r="I10" s="881">
        <v>1356.5</v>
      </c>
      <c r="J10" s="654">
        <v>68.2</v>
      </c>
      <c r="K10" s="655">
        <v>68.2</v>
      </c>
      <c r="L10" s="740">
        <v>1356.5</v>
      </c>
      <c r="M10" s="6"/>
      <c r="O10" s="931"/>
      <c r="P10" s="160"/>
      <c r="Q10" s="931"/>
    </row>
    <row r="11" spans="1:24" ht="15">
      <c r="A11" s="218" t="s">
        <v>24</v>
      </c>
      <c r="B11" s="631" t="s">
        <v>318</v>
      </c>
      <c r="C11" s="918" t="s">
        <v>216</v>
      </c>
      <c r="D11" s="637"/>
      <c r="E11" s="53">
        <v>13011.81</v>
      </c>
      <c r="F11" s="59">
        <v>0</v>
      </c>
      <c r="G11" s="704" t="s">
        <v>386</v>
      </c>
      <c r="H11" s="913" t="s">
        <v>213</v>
      </c>
      <c r="I11" s="705"/>
      <c r="J11" s="710">
        <v>569.38</v>
      </c>
      <c r="K11" s="712">
        <v>569.38</v>
      </c>
      <c r="L11" s="738"/>
      <c r="M11" s="6"/>
      <c r="O11" s="931"/>
      <c r="P11" s="160"/>
      <c r="Q11" s="931"/>
      <c r="R11" s="873"/>
      <c r="S11" s="931"/>
      <c r="T11" s="160"/>
      <c r="U11" s="873"/>
      <c r="V11" s="931"/>
      <c r="W11" s="160"/>
      <c r="X11" s="160"/>
    </row>
    <row r="12" spans="1:24" ht="16.5" thickBot="1">
      <c r="A12" s="218"/>
      <c r="B12" s="635" t="s">
        <v>319</v>
      </c>
      <c r="C12" s="243"/>
      <c r="D12" s="638">
        <v>13596.03</v>
      </c>
      <c r="E12" s="53">
        <v>584.22</v>
      </c>
      <c r="F12" s="59">
        <v>0</v>
      </c>
      <c r="G12" s="706"/>
      <c r="H12" s="707"/>
      <c r="I12" s="882">
        <v>696.42</v>
      </c>
      <c r="J12" s="711">
        <v>127.04</v>
      </c>
      <c r="K12" s="713">
        <v>127.04</v>
      </c>
      <c r="L12" s="739">
        <v>696.42</v>
      </c>
      <c r="M12" s="6"/>
      <c r="O12" s="931"/>
      <c r="P12" s="160"/>
      <c r="Q12" s="931"/>
      <c r="R12" s="927"/>
      <c r="S12" s="931"/>
      <c r="T12" s="160"/>
      <c r="U12" s="927"/>
      <c r="V12" s="931"/>
      <c r="W12" s="160"/>
      <c r="X12" s="160"/>
    </row>
    <row r="13" spans="1:24" ht="15">
      <c r="A13" s="220" t="s">
        <v>25</v>
      </c>
      <c r="B13" s="631" t="s">
        <v>318</v>
      </c>
      <c r="C13" s="904" t="s">
        <v>202</v>
      </c>
      <c r="D13" s="640"/>
      <c r="E13" s="54">
        <v>111.72</v>
      </c>
      <c r="F13" s="58">
        <v>0</v>
      </c>
      <c r="G13" s="685" t="s">
        <v>330</v>
      </c>
      <c r="H13" s="905" t="s">
        <v>191</v>
      </c>
      <c r="I13" s="686"/>
      <c r="J13" s="687">
        <v>338.46</v>
      </c>
      <c r="K13" s="684">
        <v>20.95</v>
      </c>
      <c r="L13" s="738"/>
      <c r="M13" s="6"/>
      <c r="O13" s="931"/>
      <c r="P13" s="160"/>
      <c r="Q13" s="873"/>
      <c r="R13" s="931"/>
      <c r="S13" s="931"/>
      <c r="T13" s="873"/>
      <c r="U13" s="931"/>
      <c r="V13" s="931"/>
      <c r="W13" s="160"/>
      <c r="X13" s="160"/>
    </row>
    <row r="14" spans="1:24" ht="15.75" thickBot="1">
      <c r="A14" s="633"/>
      <c r="B14" s="639" t="s">
        <v>319</v>
      </c>
      <c r="C14" s="246"/>
      <c r="D14" s="645">
        <v>111.72</v>
      </c>
      <c r="E14" s="688">
        <v>0</v>
      </c>
      <c r="F14" s="655">
        <v>0</v>
      </c>
      <c r="G14" s="338"/>
      <c r="H14" s="248"/>
      <c r="I14" s="883">
        <v>346.2</v>
      </c>
      <c r="J14" s="652">
        <v>7.74</v>
      </c>
      <c r="K14" s="57">
        <v>0.32</v>
      </c>
      <c r="L14" s="738"/>
      <c r="M14" s="6"/>
      <c r="Q14" s="926"/>
      <c r="R14" s="931"/>
      <c r="S14" s="931"/>
      <c r="T14" s="926"/>
      <c r="U14" s="931"/>
      <c r="V14" s="931"/>
      <c r="W14" s="160"/>
      <c r="X14" s="160"/>
    </row>
    <row r="15" spans="1:24" ht="15">
      <c r="A15" s="632" t="s">
        <v>26</v>
      </c>
      <c r="B15" s="680"/>
      <c r="C15" s="730" t="s">
        <v>397</v>
      </c>
      <c r="D15" s="689"/>
      <c r="E15" s="690"/>
      <c r="F15" s="684"/>
      <c r="G15" s="337"/>
      <c r="H15" s="902" t="s">
        <v>213</v>
      </c>
      <c r="I15" s="8"/>
      <c r="J15" s="651">
        <v>2366.3200000000002</v>
      </c>
      <c r="K15" s="59">
        <v>2067.1999999999998</v>
      </c>
      <c r="L15" s="738"/>
      <c r="M15" s="6"/>
      <c r="O15" s="49"/>
      <c r="Q15" s="873"/>
      <c r="R15" s="873"/>
      <c r="S15" s="931"/>
      <c r="T15" s="873"/>
      <c r="U15" s="931"/>
      <c r="V15" s="931"/>
      <c r="W15" s="160"/>
      <c r="X15" s="160"/>
    </row>
    <row r="16" spans="1:24" ht="15.75" thickBot="1">
      <c r="A16" s="218"/>
      <c r="B16" s="635"/>
      <c r="C16" s="731" t="s">
        <v>528</v>
      </c>
      <c r="D16" s="638"/>
      <c r="E16" s="53"/>
      <c r="F16" s="59"/>
      <c r="G16" s="341"/>
      <c r="H16" s="250"/>
      <c r="I16" s="884">
        <v>2558.6999999999998</v>
      </c>
      <c r="J16" s="654">
        <v>192.38</v>
      </c>
      <c r="K16" s="655">
        <v>178.07</v>
      </c>
      <c r="L16" s="740">
        <v>2904.9</v>
      </c>
      <c r="M16" s="6"/>
      <c r="Q16" s="927"/>
      <c r="R16" s="927"/>
      <c r="S16" s="931"/>
      <c r="T16" s="927"/>
      <c r="U16" s="931"/>
      <c r="V16" s="931"/>
      <c r="W16" s="160"/>
      <c r="X16" s="160"/>
    </row>
    <row r="17" spans="1:24" ht="15">
      <c r="A17" s="220" t="s">
        <v>27</v>
      </c>
      <c r="B17" s="680" t="s">
        <v>321</v>
      </c>
      <c r="C17" s="906" t="s">
        <v>201</v>
      </c>
      <c r="D17" s="689"/>
      <c r="E17" s="690">
        <v>10121.61</v>
      </c>
      <c r="F17" s="684">
        <v>5519.86</v>
      </c>
      <c r="G17" s="685" t="s">
        <v>331</v>
      </c>
      <c r="H17" s="905" t="s">
        <v>191</v>
      </c>
      <c r="I17" s="686"/>
      <c r="J17" s="687">
        <v>185.27</v>
      </c>
      <c r="K17" s="684">
        <v>185.27</v>
      </c>
      <c r="L17" s="738"/>
      <c r="M17" s="6"/>
      <c r="Q17" s="873"/>
      <c r="R17" s="873"/>
      <c r="S17" s="931"/>
      <c r="T17" s="873"/>
      <c r="U17" s="931"/>
      <c r="V17" s="931"/>
      <c r="W17" s="160"/>
      <c r="X17" s="160"/>
    </row>
    <row r="18" spans="1:24" ht="15.75" thickBot="1">
      <c r="A18" s="633"/>
      <c r="B18" s="639" t="s">
        <v>322</v>
      </c>
      <c r="C18" s="246"/>
      <c r="D18" s="645">
        <v>10409.9</v>
      </c>
      <c r="E18" s="688">
        <v>288.29000000000002</v>
      </c>
      <c r="F18" s="655">
        <v>61.7</v>
      </c>
      <c r="G18" s="338"/>
      <c r="H18" s="248"/>
      <c r="I18" s="883">
        <v>195.94</v>
      </c>
      <c r="J18" s="652">
        <v>10.67</v>
      </c>
      <c r="K18" s="57">
        <v>10.67</v>
      </c>
      <c r="L18" s="738"/>
      <c r="M18" s="6"/>
      <c r="Q18" s="926"/>
      <c r="R18" s="926"/>
      <c r="S18" s="931"/>
      <c r="T18" s="926"/>
      <c r="U18" s="931"/>
      <c r="V18" s="873"/>
      <c r="W18" s="160"/>
      <c r="X18" s="160"/>
    </row>
    <row r="19" spans="1:24" ht="15">
      <c r="A19" s="632" t="s">
        <v>28</v>
      </c>
      <c r="B19" s="680"/>
      <c r="C19" s="730" t="s">
        <v>397</v>
      </c>
      <c r="D19" s="689"/>
      <c r="E19" s="690"/>
      <c r="F19" s="684"/>
      <c r="G19" s="337"/>
      <c r="H19" s="902" t="s">
        <v>218</v>
      </c>
      <c r="I19" s="8"/>
      <c r="J19" s="651">
        <v>169.98</v>
      </c>
      <c r="K19" s="59">
        <v>169.98</v>
      </c>
      <c r="L19" s="738"/>
      <c r="M19" s="6"/>
      <c r="Q19" s="160"/>
      <c r="R19" s="932"/>
      <c r="S19" s="932"/>
      <c r="T19" s="160"/>
      <c r="U19" s="160"/>
      <c r="V19" s="927"/>
      <c r="W19" s="932"/>
      <c r="X19" s="160"/>
    </row>
    <row r="20" spans="1:24" ht="15.75" thickBot="1">
      <c r="A20" s="633"/>
      <c r="B20" s="639"/>
      <c r="C20" s="732" t="s">
        <v>529</v>
      </c>
      <c r="D20" s="645"/>
      <c r="E20" s="688"/>
      <c r="F20" s="655"/>
      <c r="G20" s="337"/>
      <c r="H20" s="247"/>
      <c r="I20" s="242">
        <v>179.34</v>
      </c>
      <c r="J20" s="651">
        <v>9.36</v>
      </c>
      <c r="K20" s="59">
        <v>9.36</v>
      </c>
      <c r="L20" s="738"/>
      <c r="M20" s="6"/>
      <c r="Q20" s="932"/>
      <c r="R20" s="932"/>
      <c r="S20" s="160"/>
      <c r="T20" s="160"/>
      <c r="U20" s="932"/>
      <c r="V20" s="873"/>
      <c r="W20" s="160"/>
      <c r="X20" s="160"/>
    </row>
    <row r="21" spans="1:24" ht="15">
      <c r="A21" s="632" t="s">
        <v>29</v>
      </c>
      <c r="B21" s="680"/>
      <c r="C21" s="681"/>
      <c r="D21" s="682"/>
      <c r="E21" s="690"/>
      <c r="F21" s="684"/>
      <c r="G21" s="340"/>
      <c r="H21" s="901" t="s">
        <v>204</v>
      </c>
      <c r="I21" s="60"/>
      <c r="J21" s="653">
        <v>1644.15</v>
      </c>
      <c r="K21" s="58">
        <v>1618.39</v>
      </c>
      <c r="L21" s="738"/>
      <c r="M21" s="6"/>
      <c r="Q21" s="160"/>
      <c r="R21" s="160"/>
      <c r="S21" s="160"/>
      <c r="T21" s="160"/>
      <c r="U21" s="160"/>
      <c r="V21" s="926"/>
      <c r="W21" s="160"/>
      <c r="X21" s="160"/>
    </row>
    <row r="22" spans="1:24" ht="15.75" thickBot="1">
      <c r="A22" s="633"/>
      <c r="B22" s="639"/>
      <c r="C22" s="246"/>
      <c r="D22" s="645"/>
      <c r="E22" s="688"/>
      <c r="F22" s="655"/>
      <c r="G22" s="338"/>
      <c r="H22" s="735"/>
      <c r="I22" s="883">
        <v>1752.95</v>
      </c>
      <c r="J22" s="652">
        <v>108.8</v>
      </c>
      <c r="K22" s="57">
        <v>108.6</v>
      </c>
      <c r="L22" s="738"/>
      <c r="M22" s="6"/>
      <c r="R22" s="873"/>
      <c r="S22" s="160"/>
      <c r="T22" s="160"/>
      <c r="U22" s="160"/>
      <c r="V22" s="873"/>
      <c r="W22" s="160"/>
      <c r="X22" s="160"/>
    </row>
    <row r="23" spans="1:24" ht="15">
      <c r="A23" s="632" t="s">
        <v>30</v>
      </c>
      <c r="B23" s="631"/>
      <c r="C23" s="243"/>
      <c r="D23" s="641"/>
      <c r="E23" s="53"/>
      <c r="F23" s="59"/>
      <c r="G23" s="337"/>
      <c r="H23" s="902" t="s">
        <v>220</v>
      </c>
      <c r="I23" s="694"/>
      <c r="J23" s="651">
        <v>2460.1799999999998</v>
      </c>
      <c r="K23" s="59">
        <v>2460.1799999999998</v>
      </c>
      <c r="L23" s="738"/>
      <c r="M23" s="6"/>
      <c r="R23" s="927"/>
      <c r="S23" s="160"/>
      <c r="T23" s="160"/>
      <c r="U23" s="160"/>
      <c r="V23" s="927"/>
    </row>
    <row r="24" spans="1:24" ht="15.75" thickBot="1">
      <c r="A24" s="633"/>
      <c r="B24" s="631"/>
      <c r="C24" s="243"/>
      <c r="D24" s="645">
        <f>SUM(E23:E24)</f>
        <v>0</v>
      </c>
      <c r="E24" s="53"/>
      <c r="F24" s="59"/>
      <c r="G24" s="337"/>
      <c r="H24" s="247"/>
      <c r="I24" s="694">
        <v>2563.7800000000002</v>
      </c>
      <c r="J24" s="651">
        <v>103.6</v>
      </c>
      <c r="K24" s="59">
        <v>103.6</v>
      </c>
      <c r="L24" s="739">
        <v>4692.01</v>
      </c>
      <c r="M24" s="6"/>
      <c r="R24" s="873"/>
      <c r="S24" s="160"/>
      <c r="T24" s="160"/>
      <c r="U24" s="160"/>
      <c r="V24" s="873"/>
    </row>
    <row r="25" spans="1:24" ht="15">
      <c r="A25" s="632" t="s">
        <v>31</v>
      </c>
      <c r="B25" s="680" t="s">
        <v>325</v>
      </c>
      <c r="C25" s="906" t="s">
        <v>212</v>
      </c>
      <c r="D25" s="689"/>
      <c r="E25" s="690">
        <v>242.38</v>
      </c>
      <c r="F25" s="684">
        <v>0</v>
      </c>
      <c r="G25" s="867" t="s">
        <v>334</v>
      </c>
      <c r="H25" s="905" t="s">
        <v>192</v>
      </c>
      <c r="I25" s="686"/>
      <c r="J25" s="687">
        <v>833.18</v>
      </c>
      <c r="K25" s="684">
        <v>833.18</v>
      </c>
      <c r="L25" s="738"/>
      <c r="M25" s="6"/>
      <c r="R25" s="926"/>
      <c r="S25" s="160"/>
      <c r="T25" s="160"/>
      <c r="U25" s="160"/>
      <c r="V25" s="926"/>
    </row>
    <row r="26" spans="1:24" ht="15.75" thickBot="1">
      <c r="A26" s="633"/>
      <c r="B26" s="631"/>
      <c r="C26" s="243"/>
      <c r="D26" s="638">
        <v>246.11</v>
      </c>
      <c r="E26" s="53">
        <v>3.73</v>
      </c>
      <c r="F26" s="59">
        <v>0</v>
      </c>
      <c r="G26" s="337"/>
      <c r="H26" s="247"/>
      <c r="I26" s="242">
        <v>866.73</v>
      </c>
      <c r="J26" s="651">
        <v>33.549999999999997</v>
      </c>
      <c r="K26" s="59">
        <v>33.549999999999997</v>
      </c>
      <c r="L26" s="738"/>
      <c r="M26" s="6"/>
      <c r="R26" s="873"/>
      <c r="S26" s="160"/>
      <c r="T26" s="160"/>
      <c r="U26" s="160"/>
      <c r="V26" s="873"/>
    </row>
    <row r="27" spans="1:24" ht="15">
      <c r="A27" s="632" t="s">
        <v>32</v>
      </c>
      <c r="B27" s="634"/>
      <c r="C27" s="904" t="s">
        <v>215</v>
      </c>
      <c r="D27" s="640"/>
      <c r="E27" s="54">
        <v>12633.54</v>
      </c>
      <c r="F27" s="58">
        <v>0</v>
      </c>
      <c r="G27" s="340"/>
      <c r="H27" s="901" t="s">
        <v>222</v>
      </c>
      <c r="I27" s="60"/>
      <c r="J27" s="653">
        <v>7.57</v>
      </c>
      <c r="K27" s="58">
        <v>7.57</v>
      </c>
      <c r="L27" s="738"/>
      <c r="M27" s="6"/>
      <c r="O27" s="873"/>
      <c r="R27" s="927"/>
      <c r="S27" s="160"/>
      <c r="T27" s="160"/>
      <c r="U27" s="160"/>
      <c r="V27" s="927"/>
    </row>
    <row r="28" spans="1:24" ht="15.75" thickBot="1">
      <c r="A28" s="633"/>
      <c r="B28" s="639"/>
      <c r="C28" s="246"/>
      <c r="D28" s="645">
        <v>13453.58</v>
      </c>
      <c r="E28" s="688">
        <v>820.04</v>
      </c>
      <c r="F28" s="655">
        <v>0</v>
      </c>
      <c r="G28" s="338"/>
      <c r="H28" s="248"/>
      <c r="I28" s="883">
        <v>8.1199999999999992</v>
      </c>
      <c r="J28" s="652">
        <v>0.55000000000000004</v>
      </c>
      <c r="K28" s="57">
        <v>0.55000000000000004</v>
      </c>
      <c r="L28" s="738"/>
      <c r="M28" s="6"/>
      <c r="O28" s="874"/>
      <c r="Q28" s="160"/>
      <c r="R28" s="927"/>
      <c r="S28" s="160"/>
      <c r="T28" s="160"/>
      <c r="U28" s="160"/>
      <c r="V28" s="873"/>
      <c r="W28" s="160"/>
      <c r="X28" s="160"/>
    </row>
    <row r="29" spans="1:24" ht="15">
      <c r="A29" s="632" t="s">
        <v>33</v>
      </c>
      <c r="B29" s="631"/>
      <c r="C29" s="733" t="s">
        <v>397</v>
      </c>
      <c r="D29" s="637"/>
      <c r="E29" s="53"/>
      <c r="F29" s="59"/>
      <c r="G29" s="340"/>
      <c r="H29" s="901" t="s">
        <v>211</v>
      </c>
      <c r="I29" s="8"/>
      <c r="J29" s="653">
        <v>34.86</v>
      </c>
      <c r="K29" s="58">
        <v>34.86</v>
      </c>
      <c r="L29" s="738"/>
      <c r="M29" s="6"/>
      <c r="O29" s="873"/>
      <c r="Q29" s="160"/>
      <c r="R29" s="927"/>
      <c r="S29" s="931"/>
      <c r="T29" s="160"/>
      <c r="U29" s="873"/>
      <c r="V29" s="926"/>
      <c r="W29" s="160"/>
      <c r="X29" s="160"/>
    </row>
    <row r="30" spans="1:24" ht="15.75" thickBot="1">
      <c r="A30" s="633"/>
      <c r="B30" s="635"/>
      <c r="C30" s="731" t="s">
        <v>530</v>
      </c>
      <c r="D30" s="638">
        <f>SUM(E29,E30)</f>
        <v>0</v>
      </c>
      <c r="E30" s="55"/>
      <c r="F30" s="57"/>
      <c r="G30" s="341"/>
      <c r="H30" s="250"/>
      <c r="I30" s="884">
        <v>36.159999999999997</v>
      </c>
      <c r="J30" s="654">
        <v>1.3</v>
      </c>
      <c r="K30" s="655">
        <v>1.3</v>
      </c>
      <c r="L30" s="739">
        <v>911.01</v>
      </c>
      <c r="M30" s="6"/>
      <c r="O30" s="875"/>
      <c r="Q30" s="160"/>
      <c r="R30" s="927"/>
      <c r="S30" s="931"/>
      <c r="T30" s="160"/>
      <c r="U30" s="927"/>
      <c r="V30" s="873"/>
      <c r="W30" s="160"/>
      <c r="X30" s="160"/>
    </row>
    <row r="31" spans="1:24" ht="15">
      <c r="A31" s="632" t="s">
        <v>34</v>
      </c>
      <c r="B31" s="631"/>
      <c r="C31" s="243"/>
      <c r="D31" s="640"/>
      <c r="E31" s="53"/>
      <c r="F31" s="59"/>
      <c r="G31" s="685" t="s">
        <v>335</v>
      </c>
      <c r="H31" s="905" t="s">
        <v>192</v>
      </c>
      <c r="I31" s="686"/>
      <c r="J31" s="687">
        <v>7071.78</v>
      </c>
      <c r="K31" s="684">
        <v>7057.38</v>
      </c>
      <c r="L31" s="738"/>
      <c r="M31" s="6"/>
      <c r="O31" s="873"/>
      <c r="Q31" s="160"/>
      <c r="R31" s="873"/>
      <c r="S31" s="931"/>
      <c r="T31" s="160"/>
      <c r="U31" s="873"/>
      <c r="V31" s="927"/>
      <c r="W31" s="160"/>
      <c r="X31" s="160"/>
    </row>
    <row r="32" spans="1:24" ht="15.75" thickBot="1">
      <c r="A32" s="633"/>
      <c r="B32" s="631"/>
      <c r="C32" s="243"/>
      <c r="D32" s="638">
        <f>SUM(E31,E32)</f>
        <v>0</v>
      </c>
      <c r="E32" s="53"/>
      <c r="F32" s="59"/>
      <c r="G32" s="337"/>
      <c r="H32" s="247"/>
      <c r="I32" s="883">
        <v>7165.14</v>
      </c>
      <c r="J32" s="651">
        <v>93.36</v>
      </c>
      <c r="K32" s="59">
        <v>93.09</v>
      </c>
      <c r="L32" s="738"/>
      <c r="M32" s="6"/>
      <c r="O32" s="874"/>
      <c r="Q32" s="160"/>
      <c r="R32" s="873"/>
      <c r="S32" s="931"/>
      <c r="T32" s="160"/>
      <c r="U32" s="926"/>
      <c r="V32" s="873"/>
      <c r="W32" s="160"/>
      <c r="X32" s="160"/>
    </row>
    <row r="33" spans="1:25" ht="15">
      <c r="A33" s="632" t="s">
        <v>35</v>
      </c>
      <c r="B33" s="634"/>
      <c r="C33" s="245"/>
      <c r="D33" s="637"/>
      <c r="E33" s="54"/>
      <c r="F33" s="58"/>
      <c r="G33" s="340"/>
      <c r="H33" s="901" t="s">
        <v>222</v>
      </c>
      <c r="I33" s="8"/>
      <c r="J33" s="653">
        <v>3632.38</v>
      </c>
      <c r="K33" s="58">
        <v>3398.61</v>
      </c>
      <c r="L33" s="738"/>
      <c r="M33" s="6"/>
      <c r="O33" s="49"/>
      <c r="Q33" s="160"/>
      <c r="R33" s="926"/>
      <c r="S33" s="931"/>
      <c r="T33" s="160"/>
      <c r="U33" s="873"/>
      <c r="V33" s="926"/>
      <c r="W33" s="160"/>
      <c r="X33" s="160"/>
    </row>
    <row r="34" spans="1:25" ht="15.75" thickBot="1">
      <c r="A34" s="633"/>
      <c r="B34" s="635"/>
      <c r="C34" s="244"/>
      <c r="D34" s="638">
        <f>SUM(E33,E34)</f>
        <v>0</v>
      </c>
      <c r="E34" s="55"/>
      <c r="F34" s="57"/>
      <c r="G34" s="341"/>
      <c r="H34" s="250"/>
      <c r="I34" s="884">
        <v>3743.83</v>
      </c>
      <c r="J34" s="654">
        <v>111.45</v>
      </c>
      <c r="K34" s="655">
        <v>99.24</v>
      </c>
      <c r="L34" s="739">
        <v>10908.97</v>
      </c>
      <c r="M34" s="6"/>
      <c r="Q34" s="160"/>
      <c r="R34" s="873"/>
      <c r="S34" s="931"/>
      <c r="T34" s="160"/>
      <c r="U34" s="927"/>
      <c r="V34" s="931"/>
      <c r="W34" s="160"/>
      <c r="X34" s="160"/>
    </row>
    <row r="35" spans="1:25" ht="15">
      <c r="A35" s="632" t="s">
        <v>36</v>
      </c>
      <c r="B35" s="680" t="s">
        <v>320</v>
      </c>
      <c r="C35" s="906" t="s">
        <v>201</v>
      </c>
      <c r="D35" s="689"/>
      <c r="E35" s="690">
        <v>6062.39</v>
      </c>
      <c r="F35" s="684">
        <v>4730.34</v>
      </c>
      <c r="G35" s="685" t="s">
        <v>336</v>
      </c>
      <c r="H35" s="905" t="s">
        <v>193</v>
      </c>
      <c r="I35" s="686"/>
      <c r="J35" s="687">
        <v>575.21</v>
      </c>
      <c r="K35" s="684">
        <v>503.6</v>
      </c>
      <c r="L35" s="738"/>
      <c r="M35" s="6"/>
      <c r="Q35" s="160"/>
      <c r="R35" s="927"/>
      <c r="S35" s="931"/>
      <c r="T35" s="160"/>
      <c r="U35" s="873"/>
      <c r="V35" s="931"/>
      <c r="W35" s="160"/>
      <c r="X35" s="160"/>
    </row>
    <row r="36" spans="1:25" ht="15.75" thickBot="1">
      <c r="A36" s="633"/>
      <c r="B36" s="635"/>
      <c r="C36" s="244"/>
      <c r="D36" s="638">
        <v>6471.02</v>
      </c>
      <c r="E36" s="53">
        <v>408.63</v>
      </c>
      <c r="F36" s="59">
        <v>234.12</v>
      </c>
      <c r="G36" s="337"/>
      <c r="H36" s="247"/>
      <c r="I36" s="883">
        <v>594.01</v>
      </c>
      <c r="J36" s="651">
        <v>18.8</v>
      </c>
      <c r="K36" s="59">
        <v>18.8</v>
      </c>
      <c r="L36" s="738"/>
      <c r="M36" s="6"/>
      <c r="Q36" s="160"/>
      <c r="R36" s="873"/>
      <c r="S36" s="931"/>
      <c r="T36" s="160"/>
      <c r="U36" s="926"/>
      <c r="V36" s="931"/>
      <c r="W36" s="160"/>
      <c r="X36" s="160"/>
    </row>
    <row r="37" spans="1:25" ht="15">
      <c r="A37" s="632" t="s">
        <v>37</v>
      </c>
      <c r="B37" s="631" t="s">
        <v>320</v>
      </c>
      <c r="C37" s="918" t="s">
        <v>196</v>
      </c>
      <c r="D37" s="640"/>
      <c r="E37" s="54">
        <v>119.54</v>
      </c>
      <c r="F37" s="58">
        <v>119.54</v>
      </c>
      <c r="G37" s="340"/>
      <c r="H37" s="901" t="s">
        <v>197</v>
      </c>
      <c r="I37" s="8"/>
      <c r="J37" s="653">
        <v>5808.23</v>
      </c>
      <c r="K37" s="58">
        <v>3745.53</v>
      </c>
      <c r="L37" s="738"/>
      <c r="M37" s="6"/>
      <c r="Q37" s="160"/>
      <c r="R37" s="926"/>
      <c r="S37" s="931"/>
      <c r="T37" s="160"/>
      <c r="U37" s="873"/>
      <c r="V37" s="931"/>
      <c r="W37" s="160"/>
      <c r="X37" s="160"/>
    </row>
    <row r="38" spans="1:25" ht="15.75" thickBot="1">
      <c r="A38" s="633"/>
      <c r="B38" s="639"/>
      <c r="C38" s="246"/>
      <c r="D38" s="645">
        <v>125.6</v>
      </c>
      <c r="E38" s="688">
        <v>6.06</v>
      </c>
      <c r="F38" s="655">
        <v>6.06</v>
      </c>
      <c r="G38" s="338"/>
      <c r="H38" s="248"/>
      <c r="I38" s="242">
        <v>6139.17</v>
      </c>
      <c r="J38" s="652">
        <v>330.94</v>
      </c>
      <c r="K38" s="57">
        <v>206.56</v>
      </c>
      <c r="L38" s="738"/>
      <c r="M38" s="6"/>
      <c r="Q38" s="160"/>
      <c r="R38" s="927"/>
      <c r="S38" s="931"/>
      <c r="T38" s="160"/>
      <c r="U38" s="927"/>
      <c r="V38" s="931"/>
      <c r="W38" s="160"/>
      <c r="X38" s="160"/>
    </row>
    <row r="39" spans="1:25" ht="15">
      <c r="A39" s="632" t="s">
        <v>38</v>
      </c>
      <c r="B39" s="631"/>
      <c r="C39" s="733" t="s">
        <v>397</v>
      </c>
      <c r="D39" s="640"/>
      <c r="E39" s="53"/>
      <c r="F39" s="59"/>
      <c r="G39" s="337"/>
      <c r="H39" s="902" t="s">
        <v>200</v>
      </c>
      <c r="I39" s="60"/>
      <c r="J39" s="651">
        <v>6717.2</v>
      </c>
      <c r="K39" s="59">
        <v>3576.8</v>
      </c>
      <c r="L39" s="738"/>
      <c r="M39" s="6"/>
      <c r="Q39" s="160"/>
      <c r="R39" s="873"/>
      <c r="S39" s="931"/>
      <c r="T39" s="160"/>
      <c r="U39" s="873"/>
      <c r="V39" s="931"/>
      <c r="W39" s="160"/>
      <c r="X39" s="160"/>
    </row>
    <row r="40" spans="1:25" ht="15.75" thickBot="1">
      <c r="A40" s="633"/>
      <c r="B40" s="631"/>
      <c r="C40" s="733" t="s">
        <v>398</v>
      </c>
      <c r="D40" s="638">
        <f>SUM(E39,E40)</f>
        <v>0</v>
      </c>
      <c r="E40" s="53"/>
      <c r="F40" s="59"/>
      <c r="G40" s="337"/>
      <c r="H40" s="247"/>
      <c r="I40" s="883">
        <v>7109.6</v>
      </c>
      <c r="J40" s="651">
        <v>392.4</v>
      </c>
      <c r="K40" s="59">
        <v>110.5</v>
      </c>
      <c r="L40" s="738"/>
      <c r="M40" s="6"/>
      <c r="Q40" s="160"/>
      <c r="R40" s="873"/>
      <c r="S40" s="931"/>
      <c r="T40" s="160"/>
      <c r="U40" s="926"/>
      <c r="V40" s="931"/>
      <c r="W40" s="160"/>
      <c r="X40" s="160"/>
    </row>
    <row r="41" spans="1:25" ht="15">
      <c r="A41" s="632" t="s">
        <v>39</v>
      </c>
      <c r="B41" s="634"/>
      <c r="C41" s="245"/>
      <c r="D41" s="637"/>
      <c r="E41" s="54"/>
      <c r="F41" s="58"/>
      <c r="G41" s="340"/>
      <c r="H41" s="901" t="s">
        <v>203</v>
      </c>
      <c r="I41" s="8"/>
      <c r="J41" s="653">
        <v>1546.12</v>
      </c>
      <c r="K41" s="58">
        <v>212.24</v>
      </c>
      <c r="L41" s="738"/>
      <c r="M41" s="6"/>
      <c r="Q41" s="160"/>
      <c r="R41" s="927"/>
      <c r="S41" s="931"/>
      <c r="T41" s="160"/>
      <c r="U41" s="873"/>
      <c r="V41" s="931"/>
      <c r="W41" s="160"/>
      <c r="X41" s="160"/>
    </row>
    <row r="42" spans="1:25" ht="15.75" thickBot="1">
      <c r="A42" s="633"/>
      <c r="B42" s="635"/>
      <c r="C42" s="244"/>
      <c r="D42" s="638">
        <f>SUM(E41,E42)</f>
        <v>0</v>
      </c>
      <c r="E42" s="55"/>
      <c r="F42" s="57"/>
      <c r="G42" s="338"/>
      <c r="H42" s="248"/>
      <c r="I42" s="242">
        <v>1616.8</v>
      </c>
      <c r="J42" s="652">
        <v>70.680000000000007</v>
      </c>
      <c r="K42" s="57">
        <v>27.79</v>
      </c>
      <c r="L42" s="738"/>
      <c r="M42" s="6"/>
      <c r="Q42" s="160"/>
      <c r="R42" s="873"/>
      <c r="S42" s="931"/>
      <c r="T42" s="160"/>
      <c r="U42" s="927"/>
      <c r="V42" s="931"/>
      <c r="W42" s="160"/>
      <c r="X42" s="160"/>
    </row>
    <row r="43" spans="1:25" ht="15">
      <c r="A43" s="632" t="s">
        <v>109</v>
      </c>
      <c r="B43" s="680" t="s">
        <v>323</v>
      </c>
      <c r="C43" s="906" t="s">
        <v>223</v>
      </c>
      <c r="D43" s="682"/>
      <c r="E43" s="690">
        <v>3590.3</v>
      </c>
      <c r="F43" s="684">
        <v>1283.23</v>
      </c>
      <c r="G43" s="337"/>
      <c r="H43" s="902" t="s">
        <v>208</v>
      </c>
      <c r="I43" s="60"/>
      <c r="J43" s="651">
        <v>1254.2</v>
      </c>
      <c r="K43" s="59">
        <v>1033.1400000000001</v>
      </c>
      <c r="L43" s="738"/>
      <c r="M43" s="6"/>
      <c r="Q43" s="160"/>
      <c r="R43" s="926"/>
      <c r="S43" s="931"/>
      <c r="T43" s="160"/>
      <c r="U43" s="873"/>
      <c r="V43" s="931"/>
      <c r="W43" s="160"/>
      <c r="X43" s="160"/>
    </row>
    <row r="44" spans="1:25" ht="15.75" thickBot="1">
      <c r="A44" s="633"/>
      <c r="B44" s="639" t="s">
        <v>324</v>
      </c>
      <c r="C44" s="246"/>
      <c r="D44" s="645">
        <v>3733.44</v>
      </c>
      <c r="E44" s="688">
        <v>143.13999999999999</v>
      </c>
      <c r="F44" s="655">
        <v>93.91</v>
      </c>
      <c r="G44" s="337"/>
      <c r="H44" s="247"/>
      <c r="I44" s="883">
        <v>1526.04</v>
      </c>
      <c r="J44" s="651">
        <v>271.83999999999997</v>
      </c>
      <c r="K44" s="59">
        <v>111.25</v>
      </c>
      <c r="L44" s="738"/>
      <c r="M44" s="6"/>
      <c r="Q44" s="160"/>
      <c r="R44" s="926"/>
      <c r="S44" s="931"/>
      <c r="T44" s="160"/>
      <c r="U44" s="926"/>
      <c r="V44" s="931"/>
      <c r="W44" s="160"/>
      <c r="X44" s="160"/>
    </row>
    <row r="45" spans="1:25" ht="15">
      <c r="A45" s="632" t="s">
        <v>111</v>
      </c>
      <c r="B45" s="634"/>
      <c r="C45" s="734" t="s">
        <v>397</v>
      </c>
      <c r="D45" s="640"/>
      <c r="E45" s="54"/>
      <c r="F45" s="58"/>
      <c r="G45" s="340"/>
      <c r="H45" s="901" t="s">
        <v>224</v>
      </c>
      <c r="I45" s="8"/>
      <c r="J45" s="653">
        <v>19.829999999999998</v>
      </c>
      <c r="K45" s="58">
        <v>4.0599999999999996</v>
      </c>
      <c r="L45" s="738"/>
      <c r="M45" s="6"/>
      <c r="Q45" s="160"/>
      <c r="R45" s="160"/>
      <c r="S45" s="160"/>
      <c r="T45" s="160"/>
      <c r="U45" s="160"/>
      <c r="V45" s="932"/>
      <c r="W45" s="160"/>
      <c r="X45" s="160"/>
      <c r="Y45" s="160"/>
    </row>
    <row r="46" spans="1:25" ht="15.75" thickBot="1">
      <c r="A46" s="633"/>
      <c r="B46" s="635"/>
      <c r="C46" s="731" t="s">
        <v>399</v>
      </c>
      <c r="D46" s="638">
        <f t="shared" ref="D46" si="0">SUM(E45,E46)</f>
        <v>0</v>
      </c>
      <c r="E46" s="55"/>
      <c r="F46" s="57"/>
      <c r="G46" s="338"/>
      <c r="H46" s="248"/>
      <c r="I46" s="242">
        <v>21.33</v>
      </c>
      <c r="J46" s="652">
        <v>1.5</v>
      </c>
      <c r="K46" s="57">
        <v>0</v>
      </c>
      <c r="L46" s="738"/>
      <c r="M46" s="6"/>
      <c r="Q46" s="160"/>
      <c r="R46" s="873"/>
      <c r="S46" s="931"/>
      <c r="T46" s="160"/>
      <c r="U46" s="873"/>
      <c r="V46" s="931"/>
      <c r="W46" s="160"/>
      <c r="X46" s="160"/>
      <c r="Y46" s="160"/>
    </row>
    <row r="47" spans="1:25" ht="15">
      <c r="A47" s="632" t="s">
        <v>177</v>
      </c>
      <c r="B47" s="631"/>
      <c r="C47" s="243"/>
      <c r="D47" s="637"/>
      <c r="E47" s="53"/>
      <c r="F47" s="59"/>
      <c r="G47" s="337"/>
      <c r="H47" s="902" t="s">
        <v>207</v>
      </c>
      <c r="I47" s="60"/>
      <c r="J47" s="651">
        <v>401.62</v>
      </c>
      <c r="K47" s="59">
        <v>401.62</v>
      </c>
      <c r="L47" s="738"/>
      <c r="M47" s="6"/>
      <c r="N47" s="893"/>
      <c r="Q47" s="160"/>
      <c r="R47" s="927"/>
      <c r="S47" s="931"/>
      <c r="T47" s="160"/>
      <c r="U47" s="927"/>
      <c r="V47" s="931"/>
      <c r="W47" s="160"/>
      <c r="X47" s="160"/>
      <c r="Y47" s="160"/>
    </row>
    <row r="48" spans="1:25" ht="15.75" thickBot="1">
      <c r="A48" s="633"/>
      <c r="B48" s="631"/>
      <c r="C48" s="243"/>
      <c r="D48" s="638">
        <f t="shared" ref="D48" si="1">SUM(E47,E48)</f>
        <v>0</v>
      </c>
      <c r="E48" s="53"/>
      <c r="F48" s="59"/>
      <c r="G48" s="337"/>
      <c r="H48" s="247"/>
      <c r="I48" s="883">
        <v>428.26</v>
      </c>
      <c r="J48" s="651">
        <v>26.64</v>
      </c>
      <c r="K48" s="59">
        <v>26.64</v>
      </c>
      <c r="L48" s="738"/>
      <c r="M48" s="6"/>
      <c r="N48" s="893"/>
      <c r="Q48" s="160"/>
      <c r="R48" s="873"/>
      <c r="S48" s="931"/>
      <c r="T48" s="160"/>
      <c r="U48" s="873"/>
      <c r="V48" s="931"/>
      <c r="W48" s="160"/>
      <c r="X48" s="160"/>
      <c r="Y48" s="160"/>
    </row>
    <row r="49" spans="1:25" ht="15">
      <c r="A49" s="632" t="s">
        <v>178</v>
      </c>
      <c r="B49" s="634"/>
      <c r="C49" s="245"/>
      <c r="D49" s="640"/>
      <c r="E49" s="54"/>
      <c r="F49" s="58"/>
      <c r="G49" s="340"/>
      <c r="H49" s="901" t="s">
        <v>221</v>
      </c>
      <c r="I49" s="8"/>
      <c r="J49" s="653">
        <v>1799.72</v>
      </c>
      <c r="K49" s="58">
        <v>1090.0999999999999</v>
      </c>
      <c r="L49" s="738"/>
      <c r="M49" s="6"/>
      <c r="Q49" s="160"/>
      <c r="R49" s="926"/>
      <c r="S49" s="931"/>
      <c r="T49" s="160"/>
      <c r="U49" s="873"/>
      <c r="V49" s="931"/>
      <c r="W49" s="160"/>
      <c r="X49" s="160"/>
      <c r="Y49" s="160"/>
    </row>
    <row r="50" spans="1:25" ht="15.75" thickBot="1">
      <c r="A50" s="633"/>
      <c r="B50" s="635"/>
      <c r="C50" s="244"/>
      <c r="D50" s="638">
        <f t="shared" ref="D50" si="2">SUM(E49,E50)</f>
        <v>0</v>
      </c>
      <c r="E50" s="55"/>
      <c r="F50" s="57"/>
      <c r="G50" s="341"/>
      <c r="H50" s="250"/>
      <c r="I50" s="884">
        <v>1833.86</v>
      </c>
      <c r="J50" s="654">
        <v>34.14</v>
      </c>
      <c r="K50" s="655">
        <v>24.95</v>
      </c>
      <c r="L50" s="739">
        <v>19269.07</v>
      </c>
      <c r="M50" s="6"/>
      <c r="R50" s="873"/>
      <c r="S50" s="931"/>
      <c r="T50" s="160"/>
      <c r="U50" s="927"/>
      <c r="V50" s="931"/>
      <c r="W50" s="160"/>
      <c r="X50" s="160"/>
      <c r="Y50" s="160"/>
    </row>
    <row r="51" spans="1:25" ht="15">
      <c r="A51" s="632" t="s">
        <v>179</v>
      </c>
      <c r="B51" s="634"/>
      <c r="C51" s="245"/>
      <c r="D51" s="637"/>
      <c r="E51" s="54"/>
      <c r="F51" s="58"/>
      <c r="G51" s="685" t="s">
        <v>337</v>
      </c>
      <c r="H51" s="905" t="s">
        <v>193</v>
      </c>
      <c r="I51" s="686"/>
      <c r="J51" s="687">
        <v>2400.41</v>
      </c>
      <c r="K51" s="684">
        <v>2307.85</v>
      </c>
      <c r="L51" s="738"/>
      <c r="M51" s="6"/>
      <c r="R51" s="927"/>
      <c r="S51" s="931"/>
      <c r="T51" s="160"/>
      <c r="U51" s="873"/>
      <c r="V51" s="931"/>
      <c r="W51" s="160"/>
      <c r="X51" s="160"/>
      <c r="Y51" s="160"/>
    </row>
    <row r="52" spans="1:25" ht="15.75" thickBot="1">
      <c r="A52" s="633"/>
      <c r="B52" s="635"/>
      <c r="C52" s="244"/>
      <c r="D52" s="638">
        <f t="shared" ref="D52" si="3">SUM(E51,E52)</f>
        <v>0</v>
      </c>
      <c r="E52" s="55"/>
      <c r="F52" s="57"/>
      <c r="G52" s="338"/>
      <c r="H52" s="248"/>
      <c r="I52" s="242">
        <v>2562.41</v>
      </c>
      <c r="J52" s="652">
        <v>162</v>
      </c>
      <c r="K52" s="57">
        <v>160.4</v>
      </c>
      <c r="L52" s="738"/>
      <c r="M52" s="6"/>
      <c r="R52" s="873"/>
      <c r="S52" s="931"/>
      <c r="T52" s="160"/>
      <c r="U52" s="926"/>
      <c r="V52" s="931"/>
      <c r="W52" s="160"/>
      <c r="X52" s="160"/>
      <c r="Y52" s="160"/>
    </row>
    <row r="53" spans="1:25" ht="15">
      <c r="A53" s="632" t="s">
        <v>180</v>
      </c>
      <c r="B53" s="631"/>
      <c r="C53" s="243"/>
      <c r="D53" s="640"/>
      <c r="E53" s="53"/>
      <c r="F53" s="59"/>
      <c r="G53" s="337"/>
      <c r="H53" s="902" t="s">
        <v>196</v>
      </c>
      <c r="I53" s="60"/>
      <c r="J53" s="651">
        <v>3266.17</v>
      </c>
      <c r="K53" s="59">
        <v>3247.03</v>
      </c>
      <c r="L53" s="738"/>
      <c r="M53" s="6"/>
      <c r="R53" s="926"/>
      <c r="S53" s="931"/>
      <c r="T53" s="160"/>
      <c r="U53" s="873"/>
      <c r="V53" s="931"/>
      <c r="W53" s="160"/>
      <c r="X53" s="160"/>
      <c r="Y53" s="160"/>
    </row>
    <row r="54" spans="1:25" ht="15.75" thickBot="1">
      <c r="A54" s="633"/>
      <c r="B54" s="631"/>
      <c r="C54" s="243"/>
      <c r="D54" s="638">
        <f>SUM(E53,E54)</f>
        <v>0</v>
      </c>
      <c r="E54" s="53"/>
      <c r="F54" s="59"/>
      <c r="G54" s="337"/>
      <c r="H54" s="247"/>
      <c r="I54" s="883">
        <v>3489</v>
      </c>
      <c r="J54" s="651">
        <v>222.83</v>
      </c>
      <c r="K54" s="59">
        <v>222.83</v>
      </c>
      <c r="L54" s="738"/>
      <c r="M54" s="6"/>
      <c r="R54" s="160"/>
      <c r="S54" s="160"/>
      <c r="T54" s="160"/>
      <c r="U54" s="927"/>
      <c r="V54" s="160"/>
      <c r="W54" s="160"/>
      <c r="X54" s="160"/>
      <c r="Y54" s="160"/>
    </row>
    <row r="55" spans="1:25" ht="15">
      <c r="A55" s="632" t="s">
        <v>181</v>
      </c>
      <c r="B55" s="634"/>
      <c r="C55" s="245"/>
      <c r="D55" s="637"/>
      <c r="E55" s="54"/>
      <c r="F55" s="58"/>
      <c r="G55" s="340"/>
      <c r="H55" s="901" t="s">
        <v>202</v>
      </c>
      <c r="I55" s="8"/>
      <c r="J55" s="653">
        <v>5238.17</v>
      </c>
      <c r="K55" s="58">
        <v>4889.88</v>
      </c>
      <c r="L55" s="738"/>
      <c r="M55" s="6"/>
      <c r="R55" s="932"/>
      <c r="S55" s="932"/>
      <c r="T55" s="160"/>
      <c r="U55" s="873"/>
      <c r="V55" s="932"/>
      <c r="W55" s="160"/>
      <c r="X55" s="932"/>
      <c r="Y55" s="160"/>
    </row>
    <row r="56" spans="1:25" ht="15.75" thickBot="1">
      <c r="A56" s="633"/>
      <c r="B56" s="635"/>
      <c r="C56" s="244"/>
      <c r="D56" s="638">
        <f>SUM(E55,E56)</f>
        <v>0</v>
      </c>
      <c r="E56" s="55"/>
      <c r="F56" s="57"/>
      <c r="G56" s="341"/>
      <c r="H56" s="250"/>
      <c r="I56" s="884">
        <v>5761.49</v>
      </c>
      <c r="J56" s="654">
        <v>523.32000000000005</v>
      </c>
      <c r="K56" s="655">
        <v>465.56</v>
      </c>
      <c r="L56" s="739">
        <v>11812.9</v>
      </c>
      <c r="M56" s="6"/>
      <c r="R56" s="932"/>
      <c r="S56" s="932"/>
      <c r="T56" s="160"/>
      <c r="U56" s="926"/>
      <c r="V56" s="932"/>
      <c r="W56" s="932"/>
      <c r="X56" s="160"/>
      <c r="Y56" s="160"/>
    </row>
    <row r="57" spans="1:25" ht="15">
      <c r="A57" s="632" t="s">
        <v>182</v>
      </c>
      <c r="B57" s="631"/>
      <c r="C57" s="243"/>
      <c r="D57" s="640"/>
      <c r="E57" s="53"/>
      <c r="F57" s="59"/>
      <c r="G57" s="685" t="s">
        <v>338</v>
      </c>
      <c r="H57" s="905" t="s">
        <v>193</v>
      </c>
      <c r="I57" s="686"/>
      <c r="J57" s="687">
        <v>378.45</v>
      </c>
      <c r="K57" s="684">
        <v>378.5</v>
      </c>
      <c r="L57" s="738"/>
      <c r="M57" s="6"/>
      <c r="R57" s="160"/>
      <c r="S57" s="160"/>
      <c r="T57" s="160"/>
      <c r="U57" s="160"/>
      <c r="V57" s="160"/>
      <c r="W57" s="160"/>
      <c r="X57" s="160"/>
      <c r="Y57" s="160"/>
    </row>
    <row r="58" spans="1:25" ht="15.75" thickBot="1">
      <c r="A58" s="633"/>
      <c r="B58" s="631"/>
      <c r="C58" s="243"/>
      <c r="D58" s="638">
        <f>SUM(E57,E58)</f>
        <v>0</v>
      </c>
      <c r="E58" s="53"/>
      <c r="F58" s="59"/>
      <c r="G58" s="337"/>
      <c r="H58" s="247"/>
      <c r="I58" s="883">
        <v>392.77</v>
      </c>
      <c r="J58" s="651">
        <v>14.32</v>
      </c>
      <c r="K58" s="59">
        <v>14.32</v>
      </c>
      <c r="L58" s="738"/>
      <c r="M58" s="6"/>
      <c r="R58" s="160"/>
      <c r="S58" s="160"/>
      <c r="T58" s="160"/>
      <c r="U58" s="160"/>
      <c r="V58" s="160"/>
      <c r="W58" s="160"/>
      <c r="X58" s="160"/>
      <c r="Y58" s="160"/>
    </row>
    <row r="59" spans="1:25" ht="15">
      <c r="A59" s="632" t="s">
        <v>183</v>
      </c>
      <c r="B59" s="634"/>
      <c r="C59" s="245"/>
      <c r="D59" s="637"/>
      <c r="E59" s="54"/>
      <c r="F59" s="58"/>
      <c r="G59" s="340"/>
      <c r="H59" s="901" t="s">
        <v>197</v>
      </c>
      <c r="I59" s="8"/>
      <c r="J59" s="653">
        <v>2670.11</v>
      </c>
      <c r="K59" s="58">
        <v>2652.38</v>
      </c>
      <c r="L59" s="738"/>
      <c r="M59" s="6"/>
      <c r="R59" s="160"/>
      <c r="S59" s="160"/>
      <c r="T59" s="160"/>
      <c r="U59" s="932"/>
      <c r="V59" s="160"/>
      <c r="W59" s="160"/>
      <c r="X59" s="160"/>
      <c r="Y59" s="160"/>
    </row>
    <row r="60" spans="1:25" ht="15.75" thickBot="1">
      <c r="A60" s="633"/>
      <c r="B60" s="635"/>
      <c r="C60" s="244"/>
      <c r="D60" s="638">
        <f>SUM(E59,E60)</f>
        <v>0</v>
      </c>
      <c r="E60" s="55"/>
      <c r="F60" s="57"/>
      <c r="G60" s="338"/>
      <c r="H60" s="248"/>
      <c r="I60" s="242">
        <v>2887.22</v>
      </c>
      <c r="J60" s="652">
        <v>217.11</v>
      </c>
      <c r="K60" s="57">
        <v>209.21</v>
      </c>
      <c r="L60" s="738"/>
      <c r="M60" s="6"/>
      <c r="R60" s="160"/>
      <c r="S60" s="160"/>
      <c r="T60" s="160"/>
      <c r="U60" s="160"/>
      <c r="V60" s="160"/>
      <c r="W60" s="160"/>
      <c r="X60" s="160"/>
      <c r="Y60" s="160"/>
    </row>
    <row r="61" spans="1:25" ht="15">
      <c r="A61" s="632" t="s">
        <v>184</v>
      </c>
      <c r="B61" s="631"/>
      <c r="C61" s="243"/>
      <c r="D61" s="640"/>
      <c r="E61" s="53"/>
      <c r="F61" s="59"/>
      <c r="G61" s="337"/>
      <c r="H61" s="902" t="s">
        <v>202</v>
      </c>
      <c r="I61" s="60"/>
      <c r="J61" s="651">
        <v>10248.69</v>
      </c>
      <c r="K61" s="59">
        <v>9706.98</v>
      </c>
      <c r="L61" s="738"/>
      <c r="M61" s="6"/>
      <c r="R61" s="160"/>
      <c r="S61" s="160"/>
      <c r="T61" s="160"/>
      <c r="U61" s="160"/>
      <c r="V61" s="160"/>
      <c r="W61" s="160"/>
      <c r="X61" s="160"/>
      <c r="Y61" s="160"/>
    </row>
    <row r="62" spans="1:25" ht="15.75" thickBot="1">
      <c r="A62" s="633"/>
      <c r="B62" s="631"/>
      <c r="C62" s="243"/>
      <c r="D62" s="638">
        <f>SUM(E61,E62)</f>
        <v>0</v>
      </c>
      <c r="E62" s="53"/>
      <c r="F62" s="59"/>
      <c r="G62" s="337"/>
      <c r="H62" s="247"/>
      <c r="I62" s="883">
        <v>11026.04</v>
      </c>
      <c r="J62" s="651">
        <v>777.35</v>
      </c>
      <c r="K62" s="59">
        <v>728.94</v>
      </c>
      <c r="L62" s="738"/>
      <c r="M62" s="6"/>
      <c r="R62" s="160"/>
      <c r="S62" s="160"/>
      <c r="T62" s="160"/>
      <c r="U62" s="160"/>
      <c r="V62" s="160"/>
      <c r="W62" s="160"/>
      <c r="X62" s="160"/>
      <c r="Y62" s="160"/>
    </row>
    <row r="63" spans="1:25" ht="15">
      <c r="A63" s="632" t="s">
        <v>185</v>
      </c>
      <c r="B63" s="634"/>
      <c r="C63" s="245"/>
      <c r="D63" s="637"/>
      <c r="E63" s="54"/>
      <c r="F63" s="58"/>
      <c r="G63" s="340"/>
      <c r="H63" s="901" t="s">
        <v>224</v>
      </c>
      <c r="I63" s="8"/>
      <c r="J63" s="653">
        <v>8415.9599999999991</v>
      </c>
      <c r="K63" s="58">
        <v>8408.3649999999998</v>
      </c>
      <c r="L63" s="738"/>
      <c r="M63" s="6"/>
      <c r="R63" s="160"/>
      <c r="S63" s="160"/>
      <c r="T63" s="160"/>
      <c r="U63" s="160"/>
      <c r="V63" s="160"/>
      <c r="W63" s="160"/>
      <c r="X63" s="160"/>
      <c r="Y63" s="160"/>
    </row>
    <row r="64" spans="1:25" ht="15.75" thickBot="1">
      <c r="A64" s="633"/>
      <c r="B64" s="635"/>
      <c r="C64" s="244"/>
      <c r="D64" s="638">
        <f>SUM(E63,E64)</f>
        <v>0</v>
      </c>
      <c r="E64" s="55"/>
      <c r="F64" s="57"/>
      <c r="G64" s="341"/>
      <c r="H64" s="914"/>
      <c r="I64" s="884">
        <v>8842.4500000000007</v>
      </c>
      <c r="J64" s="654">
        <v>426.49</v>
      </c>
      <c r="K64" s="655">
        <v>417.78</v>
      </c>
      <c r="L64" s="739">
        <v>23148.48</v>
      </c>
      <c r="M64" s="6"/>
      <c r="R64" s="160"/>
      <c r="S64" s="160"/>
      <c r="T64" s="160"/>
      <c r="U64" s="160"/>
      <c r="V64" s="160"/>
      <c r="W64" s="160"/>
      <c r="X64" s="160"/>
      <c r="Y64" s="160"/>
    </row>
    <row r="65" spans="1:25" ht="15">
      <c r="A65" s="632" t="s">
        <v>186</v>
      </c>
      <c r="B65" s="631"/>
      <c r="C65" s="243"/>
      <c r="D65" s="640"/>
      <c r="E65" s="53"/>
      <c r="F65" s="59"/>
      <c r="G65" s="685" t="s">
        <v>389</v>
      </c>
      <c r="H65" s="905" t="s">
        <v>213</v>
      </c>
      <c r="I65" s="686"/>
      <c r="J65" s="687">
        <v>116.7</v>
      </c>
      <c r="K65" s="684">
        <v>0</v>
      </c>
      <c r="L65" s="738"/>
      <c r="M65" s="6"/>
      <c r="R65" s="160"/>
      <c r="S65" s="160"/>
      <c r="T65" s="160"/>
      <c r="U65" s="160"/>
      <c r="V65" s="160"/>
      <c r="W65" s="160"/>
      <c r="X65" s="160"/>
      <c r="Y65" s="160"/>
    </row>
    <row r="66" spans="1:25" ht="15.75" thickBot="1">
      <c r="A66" s="633"/>
      <c r="B66" s="631"/>
      <c r="C66" s="243"/>
      <c r="D66" s="638">
        <f t="shared" ref="D66" si="4">SUM(E65,E66)</f>
        <v>0</v>
      </c>
      <c r="E66" s="53"/>
      <c r="F66" s="59"/>
      <c r="G66" s="337" t="s">
        <v>390</v>
      </c>
      <c r="H66" s="247"/>
      <c r="I66" s="883">
        <v>118.3</v>
      </c>
      <c r="J66" s="651">
        <v>1.6</v>
      </c>
      <c r="K66" s="59">
        <v>0</v>
      </c>
      <c r="L66" s="738"/>
      <c r="M66" s="6"/>
      <c r="R66" s="160"/>
      <c r="S66" s="160"/>
      <c r="T66" s="160"/>
      <c r="U66" s="160"/>
      <c r="V66" s="160"/>
      <c r="W66" s="160"/>
      <c r="X66" s="160"/>
      <c r="Y66" s="160"/>
    </row>
    <row r="67" spans="1:25" ht="15">
      <c r="A67" s="632" t="s">
        <v>187</v>
      </c>
      <c r="B67" s="634"/>
      <c r="C67" s="245"/>
      <c r="D67" s="637"/>
      <c r="E67" s="54"/>
      <c r="F67" s="58"/>
      <c r="G67" s="340"/>
      <c r="H67" s="901" t="s">
        <v>215</v>
      </c>
      <c r="I67" s="8"/>
      <c r="J67" s="653">
        <v>9.15</v>
      </c>
      <c r="K67" s="58">
        <v>9.15</v>
      </c>
      <c r="L67" s="738"/>
      <c r="M67" s="6"/>
      <c r="R67" s="160"/>
      <c r="S67" s="160"/>
      <c r="T67" s="160"/>
      <c r="U67" s="160"/>
      <c r="V67" s="160"/>
      <c r="W67" s="160"/>
      <c r="X67" s="160"/>
      <c r="Y67" s="160"/>
    </row>
    <row r="68" spans="1:25" ht="15.75" thickBot="1">
      <c r="A68" s="633"/>
      <c r="B68" s="635"/>
      <c r="C68" s="244"/>
      <c r="D68" s="638">
        <f t="shared" ref="D68" si="5">SUM(E67,E68)</f>
        <v>0</v>
      </c>
      <c r="E68" s="55"/>
      <c r="F68" s="57"/>
      <c r="G68" s="341"/>
      <c r="H68" s="250"/>
      <c r="I68" s="884">
        <v>9.15</v>
      </c>
      <c r="J68" s="654">
        <v>0</v>
      </c>
      <c r="K68" s="655">
        <v>0</v>
      </c>
      <c r="L68" s="739">
        <v>127.45</v>
      </c>
      <c r="M68" s="6"/>
      <c r="R68" s="160"/>
      <c r="S68" s="160"/>
      <c r="T68" s="160"/>
      <c r="U68" s="160"/>
      <c r="V68" s="160"/>
      <c r="W68" s="160"/>
      <c r="X68" s="160"/>
      <c r="Y68" s="160"/>
    </row>
    <row r="69" spans="1:25" ht="15">
      <c r="A69" s="632" t="s">
        <v>188</v>
      </c>
      <c r="B69" s="634"/>
      <c r="C69" s="245"/>
      <c r="D69" s="640"/>
      <c r="E69" s="54"/>
      <c r="F69" s="58"/>
      <c r="G69" s="685" t="s">
        <v>340</v>
      </c>
      <c r="H69" s="905" t="s">
        <v>193</v>
      </c>
      <c r="I69" s="686"/>
      <c r="J69" s="687">
        <v>759.3</v>
      </c>
      <c r="K69" s="684">
        <v>759.3</v>
      </c>
      <c r="L69" s="738"/>
      <c r="M69" s="6"/>
      <c r="R69" s="160"/>
      <c r="S69" s="160"/>
      <c r="T69" s="160"/>
      <c r="U69" s="160"/>
      <c r="V69" s="160"/>
      <c r="W69" s="160"/>
      <c r="X69" s="160"/>
      <c r="Y69" s="160"/>
    </row>
    <row r="70" spans="1:25" ht="15.75" thickBot="1">
      <c r="A70" s="633"/>
      <c r="B70" s="635"/>
      <c r="C70" s="244"/>
      <c r="D70" s="638">
        <f>SUM(E69,E70)</f>
        <v>0</v>
      </c>
      <c r="E70" s="55"/>
      <c r="F70" s="57"/>
      <c r="G70" s="338"/>
      <c r="H70" s="248"/>
      <c r="I70" s="242">
        <v>767</v>
      </c>
      <c r="J70" s="652">
        <v>7.7</v>
      </c>
      <c r="K70" s="57">
        <v>7.7</v>
      </c>
      <c r="L70" s="738"/>
      <c r="M70" s="6"/>
      <c r="R70" s="160"/>
      <c r="S70" s="160"/>
      <c r="T70" s="160"/>
      <c r="U70" s="160"/>
      <c r="V70" s="160"/>
      <c r="W70" s="160"/>
      <c r="X70" s="160"/>
      <c r="Y70" s="160"/>
    </row>
    <row r="71" spans="1:25" ht="15">
      <c r="A71" s="632" t="s">
        <v>189</v>
      </c>
      <c r="B71" s="631"/>
      <c r="C71" s="243"/>
      <c r="D71" s="640"/>
      <c r="E71" s="53"/>
      <c r="F71" s="59"/>
      <c r="G71" s="337"/>
      <c r="H71" s="902" t="s">
        <v>216</v>
      </c>
      <c r="I71" s="60"/>
      <c r="J71" s="651">
        <v>563.70000000000005</v>
      </c>
      <c r="K71" s="59">
        <v>563.70000000000005</v>
      </c>
      <c r="L71" s="738"/>
      <c r="M71" s="6"/>
      <c r="R71" s="873"/>
      <c r="S71" s="931"/>
      <c r="T71" s="160"/>
      <c r="U71" s="160"/>
      <c r="V71" s="873"/>
      <c r="W71" s="931"/>
      <c r="X71" s="160"/>
      <c r="Y71" s="160"/>
    </row>
    <row r="72" spans="1:25" ht="15.75" thickBot="1">
      <c r="A72" s="633"/>
      <c r="B72" s="631"/>
      <c r="C72" s="243"/>
      <c r="D72" s="638">
        <f>SUM(E71,E72)</f>
        <v>0</v>
      </c>
      <c r="E72" s="55"/>
      <c r="F72" s="57"/>
      <c r="G72" s="341"/>
      <c r="H72" s="250"/>
      <c r="I72" s="881">
        <v>578</v>
      </c>
      <c r="J72" s="654">
        <v>14.3</v>
      </c>
      <c r="K72" s="655">
        <v>14.3</v>
      </c>
      <c r="L72" s="740">
        <v>1345</v>
      </c>
      <c r="M72" s="6"/>
      <c r="R72" s="927"/>
      <c r="S72" s="931"/>
      <c r="T72" s="160"/>
      <c r="U72" s="160"/>
      <c r="V72" s="927"/>
      <c r="W72" s="931"/>
      <c r="X72" s="160"/>
      <c r="Y72" s="160"/>
    </row>
    <row r="73" spans="1:25" ht="15">
      <c r="A73" s="632" t="s">
        <v>190</v>
      </c>
      <c r="B73" s="631"/>
      <c r="C73" s="243"/>
      <c r="D73" s="640"/>
      <c r="E73" s="53"/>
      <c r="F73" s="59"/>
      <c r="G73" s="685" t="s">
        <v>550</v>
      </c>
      <c r="H73" s="905" t="s">
        <v>203</v>
      </c>
      <c r="I73" s="686"/>
      <c r="J73" s="687">
        <v>117.62</v>
      </c>
      <c r="K73" s="684">
        <v>117.62</v>
      </c>
      <c r="L73" s="738"/>
      <c r="M73" s="6"/>
      <c r="N73" s="893"/>
      <c r="R73" s="873"/>
      <c r="S73" s="931"/>
      <c r="T73" s="160"/>
      <c r="U73" s="873"/>
      <c r="V73" s="873"/>
      <c r="W73" s="931"/>
      <c r="X73" s="160"/>
      <c r="Y73" s="160"/>
    </row>
    <row r="74" spans="1:25" ht="15.75" thickBot="1">
      <c r="A74" s="633"/>
      <c r="B74" s="631"/>
      <c r="C74" s="243"/>
      <c r="D74" s="638">
        <f t="shared" ref="D74" si="6">SUM(E73,E74)</f>
        <v>0</v>
      </c>
      <c r="E74" s="53"/>
      <c r="F74" s="59"/>
      <c r="G74" s="337"/>
      <c r="H74" s="247"/>
      <c r="I74" s="883">
        <v>117.62</v>
      </c>
      <c r="J74" s="651">
        <v>0</v>
      </c>
      <c r="K74" s="59">
        <v>0</v>
      </c>
      <c r="L74" s="738"/>
      <c r="M74" s="6"/>
      <c r="N74" s="893"/>
      <c r="R74" s="926"/>
      <c r="S74" s="931"/>
      <c r="T74" s="160"/>
      <c r="U74" s="927"/>
      <c r="V74" s="926"/>
      <c r="W74" s="931"/>
      <c r="X74" s="160"/>
      <c r="Y74" s="160"/>
    </row>
    <row r="75" spans="1:25" ht="15">
      <c r="A75" s="632" t="s">
        <v>225</v>
      </c>
      <c r="B75" s="634"/>
      <c r="C75" s="245"/>
      <c r="D75" s="640"/>
      <c r="E75" s="54"/>
      <c r="F75" s="58"/>
      <c r="G75" s="340"/>
      <c r="H75" s="901" t="s">
        <v>193</v>
      </c>
      <c r="I75" s="8"/>
      <c r="J75" s="653">
        <v>94.8</v>
      </c>
      <c r="K75" s="58">
        <v>94.8</v>
      </c>
      <c r="L75" s="738"/>
      <c r="M75" s="6"/>
      <c r="R75" s="873"/>
      <c r="S75" s="931"/>
      <c r="T75" s="160"/>
      <c r="U75" s="873"/>
      <c r="V75" s="873"/>
      <c r="W75" s="931"/>
      <c r="X75" s="160"/>
      <c r="Y75" s="160"/>
    </row>
    <row r="76" spans="1:25" ht="15.75" thickBot="1">
      <c r="A76" s="633"/>
      <c r="B76" s="635"/>
      <c r="C76" s="244"/>
      <c r="D76" s="638">
        <f t="shared" ref="D76" si="7">SUM(E75,E76)</f>
        <v>0</v>
      </c>
      <c r="E76" s="55"/>
      <c r="F76" s="57"/>
      <c r="G76" s="341"/>
      <c r="H76" s="250"/>
      <c r="I76" s="884">
        <v>98.1</v>
      </c>
      <c r="J76" s="654">
        <v>3.3</v>
      </c>
      <c r="K76" s="655">
        <v>3.3</v>
      </c>
      <c r="L76" s="740">
        <v>215.72</v>
      </c>
      <c r="M76" s="6"/>
      <c r="R76" s="927"/>
      <c r="S76" s="931"/>
      <c r="T76" s="160"/>
      <c r="U76" s="927"/>
      <c r="V76" s="927"/>
      <c r="W76" s="931"/>
      <c r="X76" s="160"/>
      <c r="Y76" s="160"/>
    </row>
    <row r="77" spans="1:25" ht="15">
      <c r="A77" s="632" t="s">
        <v>226</v>
      </c>
      <c r="B77" s="631"/>
      <c r="C77" s="243"/>
      <c r="D77" s="640"/>
      <c r="E77" s="53"/>
      <c r="F77" s="59"/>
      <c r="G77" s="685" t="s">
        <v>341</v>
      </c>
      <c r="H77" s="905" t="s">
        <v>195</v>
      </c>
      <c r="I77" s="686"/>
      <c r="J77" s="687">
        <v>2268.09</v>
      </c>
      <c r="K77" s="684">
        <v>1568.62</v>
      </c>
      <c r="L77" s="738"/>
      <c r="M77" s="6"/>
      <c r="R77" s="873"/>
      <c r="S77" s="160"/>
      <c r="T77" s="160"/>
      <c r="U77" s="873"/>
      <c r="V77" s="160"/>
      <c r="W77" s="160"/>
      <c r="X77" s="160"/>
      <c r="Y77" s="160"/>
    </row>
    <row r="78" spans="1:25" ht="15.75" thickBot="1">
      <c r="A78" s="633"/>
      <c r="B78" s="631"/>
      <c r="C78" s="243"/>
      <c r="D78" s="638">
        <f t="shared" ref="D78" si="8">SUM(E77,E78)</f>
        <v>0</v>
      </c>
      <c r="E78" s="53"/>
      <c r="F78" s="59"/>
      <c r="G78" s="337"/>
      <c r="H78" s="247"/>
      <c r="I78" s="883">
        <v>2477.7399999999998</v>
      </c>
      <c r="J78" s="651">
        <v>209.65</v>
      </c>
      <c r="K78" s="59">
        <v>119.02</v>
      </c>
      <c r="L78" s="738"/>
      <c r="M78" s="6"/>
      <c r="R78" s="926"/>
      <c r="S78" s="932"/>
      <c r="T78" s="160"/>
      <c r="U78" s="926"/>
      <c r="V78" s="160"/>
      <c r="W78" s="932"/>
      <c r="X78" s="932"/>
      <c r="Y78" s="160"/>
    </row>
    <row r="79" spans="1:25" ht="15">
      <c r="A79" s="632" t="s">
        <v>227</v>
      </c>
      <c r="B79" s="634"/>
      <c r="C79" s="245"/>
      <c r="D79" s="637"/>
      <c r="E79" s="54"/>
      <c r="F79" s="58"/>
      <c r="G79" s="340"/>
      <c r="H79" s="901" t="s">
        <v>208</v>
      </c>
      <c r="I79" s="8"/>
      <c r="J79" s="653">
        <v>1907.62</v>
      </c>
      <c r="K79" s="58">
        <v>1907.6</v>
      </c>
      <c r="L79" s="738"/>
      <c r="M79" s="6"/>
      <c r="R79" s="932"/>
      <c r="S79" s="932"/>
      <c r="T79" s="160"/>
      <c r="U79" s="873"/>
      <c r="V79" s="932"/>
      <c r="W79" s="932"/>
      <c r="X79" s="160"/>
      <c r="Y79" s="160"/>
    </row>
    <row r="80" spans="1:25" ht="15.75" thickBot="1">
      <c r="A80" s="633"/>
      <c r="B80" s="635"/>
      <c r="C80" s="244"/>
      <c r="D80" s="638">
        <f>SUM(E79,E80)</f>
        <v>0</v>
      </c>
      <c r="E80" s="55"/>
      <c r="F80" s="57"/>
      <c r="G80" s="341"/>
      <c r="H80" s="250"/>
      <c r="I80" s="884">
        <v>2116.08</v>
      </c>
      <c r="J80" s="654">
        <v>208.46</v>
      </c>
      <c r="K80" s="655">
        <v>208.5</v>
      </c>
      <c r="L80" s="739">
        <v>4593.82</v>
      </c>
      <c r="M80" s="6"/>
      <c r="R80" s="928"/>
      <c r="S80" s="160"/>
      <c r="T80" s="160"/>
      <c r="U80" s="927"/>
      <c r="V80" s="160"/>
      <c r="W80" s="160"/>
      <c r="X80" s="160"/>
      <c r="Y80" s="160"/>
    </row>
    <row r="81" spans="1:25" ht="15">
      <c r="A81" s="632" t="s">
        <v>228</v>
      </c>
      <c r="B81" s="631"/>
      <c r="C81" s="243"/>
      <c r="D81" s="640"/>
      <c r="E81" s="53"/>
      <c r="F81" s="59"/>
      <c r="G81" s="692" t="s">
        <v>342</v>
      </c>
      <c r="H81" s="905" t="s">
        <v>195</v>
      </c>
      <c r="I81" s="686"/>
      <c r="J81" s="687">
        <v>4732.78</v>
      </c>
      <c r="K81" s="684">
        <v>0</v>
      </c>
      <c r="L81" s="738"/>
      <c r="M81" s="6"/>
      <c r="R81" s="160"/>
      <c r="S81" s="160"/>
      <c r="T81" s="160"/>
      <c r="U81" s="160"/>
      <c r="V81" s="160"/>
      <c r="W81" s="160"/>
      <c r="X81" s="160"/>
      <c r="Y81" s="160"/>
    </row>
    <row r="82" spans="1:25" ht="15.75" thickBot="1">
      <c r="A82" s="633"/>
      <c r="B82" s="631"/>
      <c r="C82" s="243"/>
      <c r="D82" s="638">
        <f>SUM(E81,E82)</f>
        <v>0</v>
      </c>
      <c r="E82" s="53"/>
      <c r="F82" s="59"/>
      <c r="G82" s="337"/>
      <c r="H82" s="247"/>
      <c r="I82" s="883">
        <v>4997.12</v>
      </c>
      <c r="J82" s="651">
        <v>264.33999999999997</v>
      </c>
      <c r="K82" s="59">
        <v>0</v>
      </c>
      <c r="L82" s="738"/>
      <c r="M82" s="6"/>
      <c r="R82" s="160"/>
      <c r="S82" s="160"/>
      <c r="T82" s="160"/>
      <c r="U82" s="932"/>
      <c r="V82" s="160"/>
      <c r="W82" s="160"/>
      <c r="X82" s="160"/>
      <c r="Y82" s="160"/>
    </row>
    <row r="83" spans="1:25" ht="15">
      <c r="A83" s="632" t="s">
        <v>229</v>
      </c>
      <c r="B83" s="634"/>
      <c r="C83" s="245"/>
      <c r="D83" s="637"/>
      <c r="E83" s="54"/>
      <c r="F83" s="58"/>
      <c r="G83" s="340"/>
      <c r="H83" s="901" t="s">
        <v>208</v>
      </c>
      <c r="I83" s="8"/>
      <c r="J83" s="653">
        <v>85.2</v>
      </c>
      <c r="K83" s="58">
        <v>85.2</v>
      </c>
      <c r="L83" s="738"/>
      <c r="M83" s="6"/>
      <c r="R83" s="160"/>
      <c r="S83" s="160"/>
      <c r="T83" s="873"/>
      <c r="U83" s="160"/>
      <c r="V83" s="160"/>
    </row>
    <row r="84" spans="1:25" ht="15.75" thickBot="1">
      <c r="A84" s="633"/>
      <c r="B84" s="635"/>
      <c r="C84" s="244"/>
      <c r="D84" s="638">
        <f>SUM(E83,E84)</f>
        <v>0</v>
      </c>
      <c r="E84" s="55"/>
      <c r="F84" s="57"/>
      <c r="G84" s="338"/>
      <c r="H84" s="248"/>
      <c r="I84" s="242">
        <v>103.7</v>
      </c>
      <c r="J84" s="652">
        <v>18.5</v>
      </c>
      <c r="K84" s="57">
        <v>18.5</v>
      </c>
      <c r="L84" s="738"/>
      <c r="M84" s="6"/>
      <c r="R84" s="160"/>
      <c r="S84" s="160"/>
      <c r="T84" s="926"/>
      <c r="U84" s="160"/>
      <c r="V84" s="160"/>
    </row>
    <row r="85" spans="1:25" ht="15">
      <c r="A85" s="632" t="s">
        <v>230</v>
      </c>
      <c r="B85" s="631"/>
      <c r="C85" s="243"/>
      <c r="D85" s="640"/>
      <c r="E85" s="53"/>
      <c r="F85" s="59"/>
      <c r="G85" s="337"/>
      <c r="H85" s="902" t="s">
        <v>221</v>
      </c>
      <c r="I85" s="60"/>
      <c r="J85" s="651">
        <v>1634.85</v>
      </c>
      <c r="K85" s="59">
        <v>1538.24</v>
      </c>
      <c r="L85" s="738"/>
      <c r="M85" s="6"/>
      <c r="R85" s="873"/>
      <c r="S85" s="160"/>
      <c r="T85" s="873"/>
      <c r="U85" s="160"/>
      <c r="V85" s="160"/>
    </row>
    <row r="86" spans="1:25" ht="15.75" thickBot="1">
      <c r="A86" s="633"/>
      <c r="B86" s="631"/>
      <c r="C86" s="243"/>
      <c r="D86" s="638">
        <f>SUM(E85,E86)</f>
        <v>0</v>
      </c>
      <c r="E86" s="53"/>
      <c r="F86" s="59"/>
      <c r="G86" s="341"/>
      <c r="H86" s="250"/>
      <c r="I86" s="881">
        <v>1789.43</v>
      </c>
      <c r="J86" s="654">
        <v>154.58000000000001</v>
      </c>
      <c r="K86" s="655">
        <v>154.58000000000001</v>
      </c>
      <c r="L86" s="740">
        <v>6890.25</v>
      </c>
      <c r="M86" s="6"/>
      <c r="R86" s="926"/>
      <c r="S86" s="931"/>
      <c r="T86" s="927"/>
      <c r="U86" s="873"/>
      <c r="V86" s="931"/>
      <c r="W86" s="160"/>
      <c r="X86" s="160"/>
    </row>
    <row r="87" spans="1:25" ht="15">
      <c r="A87" s="632" t="s">
        <v>231</v>
      </c>
      <c r="B87" s="634"/>
      <c r="C87" s="245"/>
      <c r="D87" s="637"/>
      <c r="E87" s="54"/>
      <c r="F87" s="58"/>
      <c r="G87" s="685" t="s">
        <v>343</v>
      </c>
      <c r="H87" s="905" t="s">
        <v>195</v>
      </c>
      <c r="I87" s="686"/>
      <c r="J87" s="687">
        <v>5052.09</v>
      </c>
      <c r="K87" s="684">
        <v>434.48</v>
      </c>
      <c r="L87" s="738"/>
      <c r="M87" s="6"/>
      <c r="R87" s="873"/>
      <c r="S87" s="931"/>
      <c r="T87" s="873"/>
      <c r="U87" s="926"/>
      <c r="V87" s="931"/>
      <c r="W87" s="160"/>
      <c r="X87" s="160"/>
    </row>
    <row r="88" spans="1:25" ht="15.75" thickBot="1">
      <c r="A88" s="633"/>
      <c r="B88" s="635"/>
      <c r="C88" s="244"/>
      <c r="D88" s="638">
        <f>SUM(E87,E88)</f>
        <v>0</v>
      </c>
      <c r="E88" s="55"/>
      <c r="F88" s="57"/>
      <c r="G88" s="341"/>
      <c r="H88" s="250"/>
      <c r="I88" s="884">
        <v>5337.09</v>
      </c>
      <c r="J88" s="654">
        <v>285</v>
      </c>
      <c r="K88" s="655">
        <v>12.23</v>
      </c>
      <c r="L88" s="739">
        <v>5337.09</v>
      </c>
      <c r="M88" s="6"/>
      <c r="R88" s="927"/>
      <c r="S88" s="931"/>
      <c r="T88" s="926"/>
      <c r="U88" s="873"/>
      <c r="V88" s="931"/>
      <c r="W88" s="160"/>
      <c r="X88" s="160"/>
    </row>
    <row r="89" spans="1:25" ht="15">
      <c r="A89" s="632" t="s">
        <v>232</v>
      </c>
      <c r="B89" s="631"/>
      <c r="C89" s="243"/>
      <c r="D89" s="640"/>
      <c r="E89" s="53"/>
      <c r="F89" s="59"/>
      <c r="G89" s="692" t="s">
        <v>344</v>
      </c>
      <c r="H89" s="905" t="s">
        <v>196</v>
      </c>
      <c r="I89" s="686"/>
      <c r="J89" s="687">
        <v>5452.19</v>
      </c>
      <c r="K89" s="684">
        <v>5452.19</v>
      </c>
      <c r="L89" s="738"/>
      <c r="M89" s="6"/>
      <c r="R89" s="873"/>
      <c r="S89" s="931"/>
      <c r="T89" s="160"/>
      <c r="U89" s="927"/>
      <c r="V89" s="931"/>
      <c r="W89" s="160"/>
      <c r="X89" s="160"/>
    </row>
    <row r="90" spans="1:25" ht="15.75" thickBot="1">
      <c r="A90" s="633"/>
      <c r="B90" s="631"/>
      <c r="C90" s="243"/>
      <c r="D90" s="638">
        <f>SUM(E89,E90)</f>
        <v>0</v>
      </c>
      <c r="E90" s="53"/>
      <c r="F90" s="59"/>
      <c r="G90" s="341"/>
      <c r="H90" s="250"/>
      <c r="I90" s="881">
        <v>5956.69</v>
      </c>
      <c r="J90" s="654">
        <v>504.5</v>
      </c>
      <c r="K90" s="655">
        <v>495.67</v>
      </c>
      <c r="L90" s="739">
        <v>5956.69</v>
      </c>
      <c r="M90" s="6"/>
      <c r="R90" s="926"/>
      <c r="S90" s="931"/>
      <c r="T90" s="928"/>
      <c r="U90" s="873"/>
      <c r="V90" s="931"/>
      <c r="W90" s="160"/>
      <c r="X90" s="160"/>
    </row>
    <row r="91" spans="1:25" ht="15">
      <c r="A91" s="632" t="s">
        <v>233</v>
      </c>
      <c r="B91" s="634"/>
      <c r="C91" s="245"/>
      <c r="D91" s="637"/>
      <c r="E91" s="54"/>
      <c r="F91" s="58"/>
      <c r="G91" s="692" t="s">
        <v>345</v>
      </c>
      <c r="H91" s="905" t="s">
        <v>196</v>
      </c>
      <c r="I91" s="686"/>
      <c r="J91" s="687">
        <v>1447.2</v>
      </c>
      <c r="K91" s="684">
        <v>1447.2</v>
      </c>
      <c r="L91" s="738"/>
      <c r="M91" s="6"/>
      <c r="R91" s="926"/>
      <c r="S91" s="931"/>
      <c r="T91" s="160"/>
      <c r="U91" s="926"/>
      <c r="V91" s="931"/>
      <c r="W91" s="160"/>
      <c r="X91" s="160"/>
    </row>
    <row r="92" spans="1:25" ht="15.75" thickBot="1">
      <c r="A92" s="633"/>
      <c r="B92" s="635"/>
      <c r="C92" s="244"/>
      <c r="D92" s="638">
        <f>SUM(E91,E92)</f>
        <v>0</v>
      </c>
      <c r="E92" s="55"/>
      <c r="F92" s="57"/>
      <c r="G92" s="338"/>
      <c r="H92" s="248"/>
      <c r="I92" s="242">
        <v>1652.03</v>
      </c>
      <c r="J92" s="652">
        <v>204.83</v>
      </c>
      <c r="K92" s="57">
        <v>204.83</v>
      </c>
      <c r="L92" s="738"/>
      <c r="M92" s="6"/>
      <c r="R92" s="160"/>
      <c r="S92" s="160"/>
      <c r="T92" s="160"/>
      <c r="U92" s="160"/>
      <c r="V92" s="160"/>
      <c r="W92" s="160"/>
      <c r="X92" s="160"/>
    </row>
    <row r="93" spans="1:25" ht="15">
      <c r="A93" s="632" t="s">
        <v>234</v>
      </c>
      <c r="B93" s="631"/>
      <c r="C93" s="243"/>
      <c r="D93" s="640"/>
      <c r="E93" s="53"/>
      <c r="F93" s="59"/>
      <c r="G93" s="337"/>
      <c r="H93" s="902" t="s">
        <v>202</v>
      </c>
      <c r="I93" s="60"/>
      <c r="J93" s="651">
        <v>218.51</v>
      </c>
      <c r="K93" s="59">
        <v>218.51</v>
      </c>
      <c r="L93" s="738"/>
      <c r="M93" s="6"/>
      <c r="R93" s="160"/>
      <c r="S93" s="873"/>
      <c r="T93" s="160"/>
      <c r="U93" s="160"/>
      <c r="V93" s="160"/>
      <c r="W93" s="160"/>
      <c r="X93" s="160"/>
    </row>
    <row r="94" spans="1:25" ht="15.75" thickBot="1">
      <c r="A94" s="633"/>
      <c r="B94" s="631"/>
      <c r="C94" s="243"/>
      <c r="D94" s="638">
        <f>SUM(E93,E94)</f>
        <v>0</v>
      </c>
      <c r="E94" s="53"/>
      <c r="F94" s="59"/>
      <c r="G94" s="337"/>
      <c r="H94" s="247"/>
      <c r="I94" s="883">
        <v>222.6</v>
      </c>
      <c r="J94" s="651">
        <v>4.09</v>
      </c>
      <c r="K94" s="59">
        <v>4.09</v>
      </c>
      <c r="L94" s="738"/>
      <c r="M94" s="6"/>
      <c r="R94" s="160"/>
      <c r="S94" s="926"/>
      <c r="T94" s="160"/>
      <c r="U94" s="160"/>
      <c r="V94" s="160"/>
      <c r="W94" s="160"/>
      <c r="X94" s="160"/>
    </row>
    <row r="95" spans="1:25" ht="15">
      <c r="A95" s="632" t="s">
        <v>235</v>
      </c>
      <c r="B95" s="634"/>
      <c r="C95" s="245"/>
      <c r="D95" s="637"/>
      <c r="E95" s="54"/>
      <c r="F95" s="58"/>
      <c r="G95" s="340"/>
      <c r="H95" s="901" t="s">
        <v>216</v>
      </c>
      <c r="I95" s="8"/>
      <c r="J95" s="653">
        <v>1156.9000000000001</v>
      </c>
      <c r="K95" s="58">
        <v>404.1</v>
      </c>
      <c r="L95" s="738"/>
      <c r="M95" s="6"/>
      <c r="R95" s="873"/>
      <c r="S95" s="931"/>
      <c r="T95" s="160"/>
      <c r="U95" s="873"/>
      <c r="V95" s="931"/>
      <c r="W95" s="932"/>
      <c r="X95" s="160"/>
    </row>
    <row r="96" spans="1:25" ht="15.75" thickBot="1">
      <c r="A96" s="633"/>
      <c r="B96" s="635"/>
      <c r="C96" s="244"/>
      <c r="D96" s="638">
        <f>SUM(E95,E96)</f>
        <v>0</v>
      </c>
      <c r="E96" s="55"/>
      <c r="F96" s="57"/>
      <c r="G96" s="341"/>
      <c r="H96" s="250"/>
      <c r="I96" s="884">
        <v>1209.2</v>
      </c>
      <c r="J96" s="654">
        <v>52.3</v>
      </c>
      <c r="K96" s="655">
        <v>37.200000000000003</v>
      </c>
      <c r="L96" s="740">
        <v>3083.83</v>
      </c>
      <c r="M96" s="6"/>
      <c r="R96" s="873"/>
      <c r="S96" s="931"/>
      <c r="T96" s="160"/>
      <c r="U96" s="926"/>
      <c r="V96" s="931"/>
      <c r="W96" s="160"/>
      <c r="X96" s="160"/>
    </row>
    <row r="97" spans="1:24" ht="15">
      <c r="A97" s="632" t="s">
        <v>236</v>
      </c>
      <c r="B97" s="631"/>
      <c r="C97" s="243"/>
      <c r="D97" s="640"/>
      <c r="E97" s="53"/>
      <c r="F97" s="59"/>
      <c r="G97" s="685" t="s">
        <v>346</v>
      </c>
      <c r="H97" s="905" t="s">
        <v>196</v>
      </c>
      <c r="I97" s="686"/>
      <c r="J97" s="687">
        <v>1259.5</v>
      </c>
      <c r="K97" s="684">
        <v>1259.5</v>
      </c>
      <c r="L97" s="738"/>
      <c r="M97" s="6"/>
      <c r="R97" s="926"/>
      <c r="S97" s="931"/>
      <c r="T97" s="160"/>
      <c r="U97" s="926"/>
      <c r="V97" s="931"/>
      <c r="W97" s="160"/>
      <c r="X97" s="160"/>
    </row>
    <row r="98" spans="1:24" ht="15.75" thickBot="1">
      <c r="A98" s="633"/>
      <c r="B98" s="631"/>
      <c r="C98" s="243"/>
      <c r="D98" s="638">
        <f>SUM(E97,E98)</f>
        <v>0</v>
      </c>
      <c r="E98" s="53"/>
      <c r="F98" s="59"/>
      <c r="G98" s="341"/>
      <c r="H98" s="250"/>
      <c r="I98" s="881">
        <v>1346.2</v>
      </c>
      <c r="J98" s="654">
        <v>86.7</v>
      </c>
      <c r="K98" s="655">
        <v>86.7</v>
      </c>
      <c r="L98" s="740">
        <v>1346.2</v>
      </c>
      <c r="M98" s="6"/>
      <c r="R98" s="926"/>
      <c r="S98" s="931"/>
      <c r="T98" s="160"/>
      <c r="U98" s="926"/>
      <c r="V98" s="931"/>
      <c r="W98" s="160"/>
      <c r="X98" s="160"/>
    </row>
    <row r="99" spans="1:24" ht="15">
      <c r="A99" s="632" t="s">
        <v>237</v>
      </c>
      <c r="B99" s="634"/>
      <c r="C99" s="245"/>
      <c r="D99" s="637"/>
      <c r="E99" s="54"/>
      <c r="F99" s="58"/>
      <c r="G99" s="692" t="s">
        <v>347</v>
      </c>
      <c r="H99" s="905" t="s">
        <v>197</v>
      </c>
      <c r="I99" s="686"/>
      <c r="J99" s="687">
        <v>1356.33</v>
      </c>
      <c r="K99" s="684">
        <v>885.12</v>
      </c>
      <c r="L99" s="738"/>
      <c r="M99" s="6"/>
      <c r="R99" s="926"/>
      <c r="S99" s="931"/>
      <c r="T99" s="160"/>
      <c r="U99" s="873"/>
      <c r="V99" s="931"/>
      <c r="W99" s="160"/>
      <c r="X99" s="160"/>
    </row>
    <row r="100" spans="1:24" ht="15.75" thickBot="1">
      <c r="A100" s="633"/>
      <c r="B100" s="635"/>
      <c r="C100" s="244"/>
      <c r="D100" s="638">
        <f>SUM(E99,E100)</f>
        <v>0</v>
      </c>
      <c r="E100" s="55"/>
      <c r="F100" s="57"/>
      <c r="G100" s="338"/>
      <c r="H100" s="248"/>
      <c r="I100" s="242">
        <v>1513.05</v>
      </c>
      <c r="J100" s="652">
        <v>156.72</v>
      </c>
      <c r="K100" s="57">
        <v>58.67</v>
      </c>
      <c r="L100" s="738"/>
      <c r="M100" s="6"/>
      <c r="R100" s="873"/>
      <c r="S100" s="931"/>
      <c r="T100" s="160"/>
      <c r="U100" s="927"/>
      <c r="V100" s="931"/>
      <c r="W100" s="160"/>
      <c r="X100" s="160"/>
    </row>
    <row r="101" spans="1:24" ht="15">
      <c r="A101" s="632" t="s">
        <v>238</v>
      </c>
      <c r="B101" s="631"/>
      <c r="C101" s="243"/>
      <c r="D101" s="641"/>
      <c r="E101" s="53"/>
      <c r="F101" s="59"/>
      <c r="G101" s="337"/>
      <c r="H101" s="902" t="s">
        <v>214</v>
      </c>
      <c r="I101" s="885"/>
      <c r="J101" s="651">
        <v>9</v>
      </c>
      <c r="K101" s="59">
        <v>5.39</v>
      </c>
      <c r="L101" s="738"/>
      <c r="M101" s="6"/>
      <c r="N101" s="893"/>
      <c r="R101" s="927"/>
      <c r="S101" s="931"/>
      <c r="T101" s="160"/>
      <c r="U101" s="873"/>
      <c r="V101" s="931"/>
      <c r="W101" s="160"/>
      <c r="X101" s="160"/>
    </row>
    <row r="102" spans="1:24" ht="15.75" thickBot="1">
      <c r="A102" s="633"/>
      <c r="B102" s="631"/>
      <c r="C102" s="243"/>
      <c r="D102" s="641"/>
      <c r="E102" s="55"/>
      <c r="F102" s="57"/>
      <c r="G102" s="338"/>
      <c r="H102" s="248"/>
      <c r="I102" s="242">
        <v>10.119999999999999</v>
      </c>
      <c r="J102" s="652">
        <v>1.1200000000000001</v>
      </c>
      <c r="K102" s="57">
        <v>0.6</v>
      </c>
      <c r="L102" s="738"/>
      <c r="M102" s="6"/>
      <c r="N102" s="893"/>
      <c r="R102" s="873"/>
      <c r="S102" s="931"/>
      <c r="T102" s="160"/>
      <c r="U102" s="926"/>
      <c r="V102" s="931"/>
      <c r="W102" s="160"/>
      <c r="X102" s="160"/>
    </row>
    <row r="103" spans="1:24" ht="15">
      <c r="A103" s="632" t="s">
        <v>239</v>
      </c>
      <c r="B103" s="631"/>
      <c r="C103" s="243"/>
      <c r="D103" s="640"/>
      <c r="E103" s="53"/>
      <c r="F103" s="59"/>
      <c r="G103" s="337"/>
      <c r="H103" s="902" t="s">
        <v>202</v>
      </c>
      <c r="I103" s="8"/>
      <c r="J103" s="651">
        <v>30.77</v>
      </c>
      <c r="K103" s="59">
        <v>30.77</v>
      </c>
      <c r="L103" s="738"/>
      <c r="M103" s="6"/>
      <c r="R103" s="926"/>
      <c r="S103" s="160"/>
      <c r="T103" s="160"/>
      <c r="U103" s="160"/>
      <c r="V103" s="160"/>
      <c r="W103" s="160"/>
      <c r="X103" s="160"/>
    </row>
    <row r="104" spans="1:24" ht="15.75" thickBot="1">
      <c r="A104" s="633"/>
      <c r="B104" s="631"/>
      <c r="C104" s="243"/>
      <c r="D104" s="638">
        <f>SUM(E103,E104)</f>
        <v>0</v>
      </c>
      <c r="E104" s="53"/>
      <c r="F104" s="59"/>
      <c r="G104" s="337"/>
      <c r="H104" s="247"/>
      <c r="I104" s="883">
        <v>44.5</v>
      </c>
      <c r="J104" s="651">
        <v>13.73</v>
      </c>
      <c r="K104" s="59">
        <v>13.73</v>
      </c>
      <c r="L104" s="738"/>
      <c r="M104" s="6"/>
      <c r="R104" s="873"/>
      <c r="S104" s="160"/>
      <c r="T104" s="160"/>
      <c r="U104" s="160"/>
      <c r="V104" s="160"/>
      <c r="W104" s="160"/>
      <c r="X104" s="160"/>
    </row>
    <row r="105" spans="1:24" ht="15">
      <c r="A105" s="632" t="s">
        <v>240</v>
      </c>
      <c r="B105" s="634"/>
      <c r="C105" s="245"/>
      <c r="D105" s="637"/>
      <c r="E105" s="54"/>
      <c r="F105" s="58"/>
      <c r="G105" s="340"/>
      <c r="H105" s="901" t="s">
        <v>223</v>
      </c>
      <c r="I105" s="8"/>
      <c r="J105" s="653">
        <v>1955.05</v>
      </c>
      <c r="K105" s="58">
        <v>1211.8</v>
      </c>
      <c r="L105" s="738"/>
      <c r="M105" s="6"/>
      <c r="R105" s="927"/>
      <c r="S105" s="932"/>
      <c r="T105" s="160"/>
      <c r="U105" s="160"/>
      <c r="V105" s="932"/>
      <c r="W105" s="160"/>
      <c r="X105" s="932"/>
    </row>
    <row r="106" spans="1:24" ht="15.75" thickBot="1">
      <c r="A106" s="633"/>
      <c r="B106" s="635"/>
      <c r="C106" s="244"/>
      <c r="D106" s="638">
        <f>SUM(E105,E106)</f>
        <v>0</v>
      </c>
      <c r="E106" s="55"/>
      <c r="F106" s="57"/>
      <c r="G106" s="341"/>
      <c r="H106" s="250"/>
      <c r="I106" s="884">
        <v>2073.14</v>
      </c>
      <c r="J106" s="654">
        <v>118.09</v>
      </c>
      <c r="K106" s="655">
        <v>84.69</v>
      </c>
      <c r="L106" s="739">
        <v>3640.81</v>
      </c>
      <c r="M106" s="6"/>
      <c r="R106" s="873"/>
      <c r="S106" s="160"/>
      <c r="T106" s="160"/>
      <c r="U106" s="160"/>
      <c r="V106" s="160"/>
    </row>
    <row r="107" spans="1:24" ht="15">
      <c r="A107" s="632" t="s">
        <v>241</v>
      </c>
      <c r="B107" s="631"/>
      <c r="C107" s="243"/>
      <c r="D107" s="640"/>
      <c r="E107" s="53"/>
      <c r="F107" s="59"/>
      <c r="G107" s="692" t="s">
        <v>348</v>
      </c>
      <c r="H107" s="905" t="s">
        <v>198</v>
      </c>
      <c r="I107" s="686"/>
      <c r="J107" s="687">
        <v>27714</v>
      </c>
      <c r="K107" s="684">
        <v>116</v>
      </c>
      <c r="L107" s="738"/>
      <c r="M107" s="6"/>
      <c r="R107" s="873"/>
      <c r="S107" s="931"/>
      <c r="T107" s="160"/>
      <c r="U107" s="160"/>
      <c r="V107" s="873"/>
      <c r="W107" s="931"/>
      <c r="X107" s="160"/>
    </row>
    <row r="108" spans="1:24" ht="15.75" thickBot="1">
      <c r="A108" s="633"/>
      <c r="B108" s="631"/>
      <c r="C108" s="243"/>
      <c r="D108" s="638">
        <f>SUM(E107,E108)</f>
        <v>0</v>
      </c>
      <c r="E108" s="53"/>
      <c r="F108" s="59"/>
      <c r="G108" s="691" t="s">
        <v>349</v>
      </c>
      <c r="H108" s="247"/>
      <c r="I108" s="883">
        <v>29746</v>
      </c>
      <c r="J108" s="651">
        <v>2032</v>
      </c>
      <c r="K108" s="59">
        <v>9</v>
      </c>
      <c r="L108" s="738"/>
      <c r="M108" s="6"/>
      <c r="R108" s="927"/>
      <c r="S108" s="931"/>
      <c r="T108" s="160"/>
      <c r="U108" s="160"/>
      <c r="V108" s="927"/>
      <c r="W108" s="931"/>
      <c r="X108" s="160"/>
    </row>
    <row r="109" spans="1:24" ht="15">
      <c r="A109" s="632" t="s">
        <v>242</v>
      </c>
      <c r="B109" s="634"/>
      <c r="C109" s="245"/>
      <c r="D109" s="637"/>
      <c r="E109" s="54"/>
      <c r="F109" s="58"/>
      <c r="G109" s="340"/>
      <c r="H109" s="901" t="s">
        <v>206</v>
      </c>
      <c r="I109" s="8"/>
      <c r="J109" s="653">
        <v>14894.7</v>
      </c>
      <c r="K109" s="58">
        <v>4131.57</v>
      </c>
      <c r="L109" s="738"/>
      <c r="M109" s="6"/>
      <c r="R109" s="873"/>
      <c r="S109" s="931"/>
      <c r="T109" s="160"/>
      <c r="U109" s="160"/>
      <c r="V109" s="873"/>
      <c r="W109" s="931"/>
      <c r="X109" s="160"/>
    </row>
    <row r="110" spans="1:24" ht="15.75" thickBot="1">
      <c r="A110" s="633"/>
      <c r="B110" s="635"/>
      <c r="C110" s="244"/>
      <c r="D110" s="638">
        <f>SUM(E109,E110)</f>
        <v>0</v>
      </c>
      <c r="E110" s="55"/>
      <c r="F110" s="57"/>
      <c r="G110" s="338"/>
      <c r="H110" s="248"/>
      <c r="I110" s="242">
        <v>15481.6</v>
      </c>
      <c r="J110" s="652">
        <v>586.9</v>
      </c>
      <c r="K110" s="57">
        <v>424.82</v>
      </c>
      <c r="L110" s="738"/>
      <c r="M110" s="6"/>
      <c r="O110" s="160"/>
      <c r="P110" s="160"/>
      <c r="Q110" s="160"/>
      <c r="R110" s="873"/>
      <c r="S110" s="931"/>
      <c r="T110" s="160"/>
      <c r="U110" s="160"/>
      <c r="V110" s="926"/>
      <c r="W110" s="931"/>
      <c r="X110" s="160"/>
    </row>
    <row r="111" spans="1:24" ht="15">
      <c r="A111" s="632" t="s">
        <v>243</v>
      </c>
      <c r="B111" s="631"/>
      <c r="C111" s="243"/>
      <c r="D111" s="640"/>
      <c r="E111" s="53"/>
      <c r="F111" s="59"/>
      <c r="G111" s="337"/>
      <c r="H111" s="902" t="s">
        <v>207</v>
      </c>
      <c r="I111" s="60"/>
      <c r="J111" s="651">
        <v>15608.54</v>
      </c>
      <c r="K111" s="59">
        <v>408</v>
      </c>
      <c r="L111" s="738"/>
      <c r="M111" s="6"/>
      <c r="O111" s="160"/>
      <c r="P111" s="160"/>
      <c r="Q111" s="160"/>
      <c r="R111" s="927"/>
      <c r="S111" s="931"/>
      <c r="T111" s="160"/>
      <c r="U111" s="160"/>
      <c r="V111" s="873"/>
      <c r="W111" s="931"/>
      <c r="X111" s="160"/>
    </row>
    <row r="112" spans="1:24" ht="15.75" thickBot="1">
      <c r="A112" s="633"/>
      <c r="B112" s="631"/>
      <c r="C112" s="243"/>
      <c r="D112" s="638">
        <f>SUM(E111,E112)</f>
        <v>0</v>
      </c>
      <c r="E112" s="53"/>
      <c r="F112" s="59"/>
      <c r="G112" s="337"/>
      <c r="H112" s="247"/>
      <c r="I112" s="883">
        <v>16177.36</v>
      </c>
      <c r="J112" s="651">
        <v>568.82000000000005</v>
      </c>
      <c r="K112" s="59">
        <v>46.48</v>
      </c>
      <c r="L112" s="738"/>
      <c r="M112" s="6"/>
      <c r="O112" s="873"/>
      <c r="P112" s="160"/>
      <c r="Q112" s="160"/>
      <c r="R112" s="873"/>
      <c r="S112" s="931"/>
      <c r="T112" s="160"/>
      <c r="U112" s="160"/>
      <c r="V112" s="927"/>
      <c r="W112" s="931"/>
      <c r="X112" s="160"/>
    </row>
    <row r="113" spans="1:24" ht="15">
      <c r="A113" s="632" t="s">
        <v>244</v>
      </c>
      <c r="B113" s="634"/>
      <c r="C113" s="245"/>
      <c r="D113" s="637"/>
      <c r="E113" s="54"/>
      <c r="F113" s="58"/>
      <c r="G113" s="340"/>
      <c r="H113" s="901" t="s">
        <v>12</v>
      </c>
      <c r="I113" s="8"/>
      <c r="J113" s="653">
        <v>6803</v>
      </c>
      <c r="K113" s="58">
        <v>874</v>
      </c>
      <c r="L113" s="738"/>
      <c r="M113" s="6"/>
      <c r="O113" s="926"/>
      <c r="P113" s="160"/>
      <c r="Q113" s="160"/>
      <c r="R113" s="926"/>
      <c r="S113" s="931"/>
      <c r="T113" s="160"/>
      <c r="U113" s="160"/>
      <c r="V113" s="873"/>
      <c r="W113" s="931"/>
      <c r="X113" s="160"/>
    </row>
    <row r="114" spans="1:24" ht="15.75" thickBot="1">
      <c r="A114" s="633"/>
      <c r="B114" s="635"/>
      <c r="C114" s="244"/>
      <c r="D114" s="638">
        <f>SUM(E113,E114)</f>
        <v>0</v>
      </c>
      <c r="E114" s="55"/>
      <c r="F114" s="57"/>
      <c r="G114" s="338"/>
      <c r="H114" s="248"/>
      <c r="I114" s="242">
        <v>7108</v>
      </c>
      <c r="J114" s="652">
        <v>305</v>
      </c>
      <c r="K114" s="57">
        <v>51</v>
      </c>
      <c r="L114" s="738"/>
      <c r="M114" s="6"/>
      <c r="O114" s="873"/>
      <c r="P114" s="160"/>
      <c r="Q114" s="160"/>
      <c r="R114" s="873"/>
      <c r="S114" s="931"/>
      <c r="T114" s="160"/>
      <c r="U114" s="160"/>
      <c r="V114" s="926"/>
      <c r="W114" s="931"/>
      <c r="X114" s="160"/>
    </row>
    <row r="115" spans="1:24" ht="15">
      <c r="A115" s="632" t="s">
        <v>245</v>
      </c>
      <c r="B115" s="631"/>
      <c r="C115" s="243"/>
      <c r="D115" s="640"/>
      <c r="E115" s="53"/>
      <c r="F115" s="59"/>
      <c r="G115" s="337"/>
      <c r="H115" s="902" t="s">
        <v>223</v>
      </c>
      <c r="I115" s="60"/>
      <c r="J115" s="651">
        <v>2995.36</v>
      </c>
      <c r="K115" s="59">
        <v>0</v>
      </c>
      <c r="L115" s="738"/>
      <c r="M115" s="6"/>
      <c r="O115" s="927"/>
      <c r="P115" s="160"/>
      <c r="Q115" s="160"/>
      <c r="R115" s="927"/>
      <c r="S115" s="931"/>
      <c r="T115" s="160"/>
      <c r="U115" s="160"/>
      <c r="V115" s="873"/>
      <c r="W115" s="931"/>
      <c r="X115" s="160"/>
    </row>
    <row r="116" spans="1:24" ht="15.75" thickBot="1">
      <c r="A116" s="633"/>
      <c r="B116" s="631"/>
      <c r="C116" s="243"/>
      <c r="D116" s="638">
        <f>SUM(E115,E116)</f>
        <v>0</v>
      </c>
      <c r="E116" s="53"/>
      <c r="F116" s="59"/>
      <c r="G116" s="337"/>
      <c r="H116" s="247"/>
      <c r="I116" s="883">
        <v>3325.61</v>
      </c>
      <c r="J116" s="651">
        <v>330.25</v>
      </c>
      <c r="K116" s="59">
        <v>0</v>
      </c>
      <c r="L116" s="738"/>
      <c r="M116" s="6"/>
      <c r="O116" s="873"/>
      <c r="P116" s="160"/>
      <c r="Q116" s="160"/>
      <c r="R116" s="873"/>
      <c r="S116" s="931"/>
      <c r="T116" s="160"/>
      <c r="U116" s="160"/>
      <c r="V116" s="927"/>
      <c r="W116" s="931"/>
      <c r="X116" s="160"/>
    </row>
    <row r="117" spans="1:24" ht="15">
      <c r="A117" s="632" t="s">
        <v>246</v>
      </c>
      <c r="B117" s="634"/>
      <c r="C117" s="245"/>
      <c r="D117" s="637"/>
      <c r="E117" s="54"/>
      <c r="F117" s="58"/>
      <c r="G117" s="340"/>
      <c r="H117" s="901" t="s">
        <v>199</v>
      </c>
      <c r="I117" s="8"/>
      <c r="J117" s="653">
        <v>2940</v>
      </c>
      <c r="K117" s="58">
        <v>77</v>
      </c>
      <c r="L117" s="738"/>
      <c r="M117" s="6"/>
      <c r="O117" s="926"/>
      <c r="P117" s="160"/>
      <c r="Q117" s="160"/>
      <c r="R117" s="926"/>
      <c r="S117" s="931"/>
      <c r="T117" s="160"/>
      <c r="U117" s="160"/>
      <c r="V117" s="873"/>
      <c r="W117" s="931"/>
      <c r="X117" s="160"/>
    </row>
    <row r="118" spans="1:24" ht="15.75" thickBot="1">
      <c r="A118" s="633"/>
      <c r="B118" s="635"/>
      <c r="C118" s="244"/>
      <c r="D118" s="638">
        <f>SUM(E117,E118)</f>
        <v>0</v>
      </c>
      <c r="E118" s="55"/>
      <c r="F118" s="57"/>
      <c r="G118" s="338"/>
      <c r="H118" s="248"/>
      <c r="I118" s="242">
        <v>2968.8</v>
      </c>
      <c r="J118" s="652">
        <v>28.8</v>
      </c>
      <c r="K118" s="57">
        <v>0.8</v>
      </c>
      <c r="L118" s="738"/>
      <c r="M118" s="6"/>
      <c r="O118" s="160"/>
      <c r="P118" s="160"/>
      <c r="Q118" s="160"/>
      <c r="R118" s="873"/>
      <c r="S118" s="931"/>
      <c r="T118" s="160"/>
      <c r="U118" s="160"/>
      <c r="V118" s="926"/>
      <c r="W118" s="931"/>
      <c r="X118" s="160"/>
    </row>
    <row r="119" spans="1:24" ht="15">
      <c r="A119" s="632" t="s">
        <v>247</v>
      </c>
      <c r="B119" s="631"/>
      <c r="C119" s="243"/>
      <c r="D119" s="640"/>
      <c r="E119" s="53"/>
      <c r="F119" s="59"/>
      <c r="G119" s="337"/>
      <c r="H119" s="902" t="s">
        <v>217</v>
      </c>
      <c r="I119" s="60"/>
      <c r="J119" s="651">
        <v>8306.0300000000007</v>
      </c>
      <c r="K119" s="59">
        <v>1507.52</v>
      </c>
      <c r="L119" s="738"/>
      <c r="M119" s="6"/>
      <c r="O119" s="160"/>
      <c r="P119" s="160"/>
      <c r="Q119" s="160"/>
      <c r="R119" s="927"/>
      <c r="S119" s="931"/>
      <c r="T119" s="160"/>
      <c r="U119" s="160"/>
      <c r="V119" s="873"/>
      <c r="W119" s="931"/>
      <c r="X119" s="160"/>
    </row>
    <row r="120" spans="1:24" ht="15.75" thickBot="1">
      <c r="A120" s="633"/>
      <c r="B120" s="631"/>
      <c r="C120" s="243"/>
      <c r="D120" s="638">
        <f>SUM(E119,E120)</f>
        <v>0</v>
      </c>
      <c r="E120" s="53"/>
      <c r="F120" s="59"/>
      <c r="G120" s="337"/>
      <c r="H120" s="247"/>
      <c r="I120" s="883">
        <v>9137.5499999999993</v>
      </c>
      <c r="J120" s="651">
        <v>831.52</v>
      </c>
      <c r="K120" s="59">
        <v>105.48</v>
      </c>
      <c r="L120" s="738"/>
      <c r="M120" s="6"/>
      <c r="O120" s="160"/>
      <c r="P120" s="160"/>
      <c r="Q120" s="160"/>
      <c r="R120" s="873"/>
      <c r="S120" s="931"/>
      <c r="T120" s="160"/>
      <c r="U120" s="160"/>
      <c r="V120" s="926"/>
      <c r="W120" s="931"/>
      <c r="X120" s="160"/>
    </row>
    <row r="121" spans="1:24" ht="15">
      <c r="A121" s="632" t="s">
        <v>248</v>
      </c>
      <c r="B121" s="634"/>
      <c r="C121" s="245"/>
      <c r="D121" s="640"/>
      <c r="E121" s="54"/>
      <c r="F121" s="58"/>
      <c r="G121" s="340"/>
      <c r="H121" s="901" t="s">
        <v>219</v>
      </c>
      <c r="I121" s="60"/>
      <c r="J121" s="653">
        <v>8692.82</v>
      </c>
      <c r="K121" s="58">
        <v>801</v>
      </c>
      <c r="L121" s="738"/>
      <c r="M121" s="6"/>
      <c r="O121" s="160"/>
      <c r="P121" s="160"/>
      <c r="Q121" s="160"/>
      <c r="R121" s="926"/>
      <c r="S121" s="931"/>
      <c r="T121" s="160"/>
      <c r="U121" s="160"/>
      <c r="V121" s="873"/>
      <c r="W121" s="931"/>
      <c r="X121" s="160"/>
    </row>
    <row r="122" spans="1:24" ht="15.75" thickBot="1">
      <c r="A122" s="633"/>
      <c r="B122" s="635"/>
      <c r="C122" s="244"/>
      <c r="D122" s="638">
        <f>SUM(E121,E122)</f>
        <v>0</v>
      </c>
      <c r="E122" s="55"/>
      <c r="F122" s="57"/>
      <c r="G122" s="341"/>
      <c r="H122" s="250"/>
      <c r="I122" s="881">
        <v>8813.4699999999993</v>
      </c>
      <c r="J122" s="654">
        <v>120.65</v>
      </c>
      <c r="K122" s="655">
        <v>530</v>
      </c>
      <c r="L122" s="740">
        <v>92758.39</v>
      </c>
      <c r="M122" s="6"/>
      <c r="O122" s="160"/>
      <c r="P122" s="160"/>
      <c r="Q122" s="160"/>
      <c r="R122" s="873"/>
      <c r="S122" s="931"/>
      <c r="T122" s="160"/>
      <c r="U122" s="160"/>
      <c r="V122" s="927"/>
      <c r="W122" s="931"/>
      <c r="X122" s="160"/>
    </row>
    <row r="123" spans="1:24" ht="15">
      <c r="A123" s="632" t="s">
        <v>249</v>
      </c>
      <c r="B123" s="631"/>
      <c r="C123" s="243"/>
      <c r="D123" s="637"/>
      <c r="E123" s="53"/>
      <c r="F123" s="59"/>
      <c r="G123" s="685" t="s">
        <v>350</v>
      </c>
      <c r="H123" s="905" t="s">
        <v>200</v>
      </c>
      <c r="I123" s="686"/>
      <c r="J123" s="687">
        <v>3350.15</v>
      </c>
      <c r="K123" s="684">
        <v>2578.6999999999998</v>
      </c>
      <c r="L123" s="738"/>
      <c r="M123" s="6"/>
      <c r="O123" s="160"/>
      <c r="P123" s="160"/>
      <c r="Q123" s="160"/>
      <c r="R123" s="927"/>
      <c r="S123" s="931"/>
      <c r="T123" s="160"/>
      <c r="U123" s="160"/>
      <c r="V123" s="873"/>
      <c r="W123" s="931"/>
      <c r="X123" s="160"/>
    </row>
    <row r="124" spans="1:24" ht="15.75" thickBot="1">
      <c r="A124" s="633"/>
      <c r="B124" s="631"/>
      <c r="C124" s="243"/>
      <c r="D124" s="638">
        <f>SUM(E123,E124)</f>
        <v>0</v>
      </c>
      <c r="E124" s="53"/>
      <c r="F124" s="59"/>
      <c r="G124" s="337" t="s">
        <v>351</v>
      </c>
      <c r="H124" s="247"/>
      <c r="I124" s="242">
        <v>3665.15</v>
      </c>
      <c r="J124" s="651">
        <v>315</v>
      </c>
      <c r="K124" s="59">
        <v>205.38</v>
      </c>
      <c r="L124" s="738"/>
      <c r="M124" s="6"/>
      <c r="O124" s="160"/>
      <c r="P124" s="160"/>
      <c r="Q124" s="160"/>
      <c r="R124" s="873"/>
      <c r="S124" s="931"/>
      <c r="T124" s="160"/>
      <c r="U124" s="160"/>
      <c r="V124" s="926"/>
      <c r="W124" s="931"/>
      <c r="X124" s="160"/>
    </row>
    <row r="125" spans="1:24" ht="15">
      <c r="A125" s="632" t="s">
        <v>250</v>
      </c>
      <c r="B125" s="634"/>
      <c r="C125" s="245"/>
      <c r="D125" s="640"/>
      <c r="E125" s="54"/>
      <c r="F125" s="58"/>
      <c r="G125" s="340"/>
      <c r="H125" s="901" t="s">
        <v>12</v>
      </c>
      <c r="I125" s="60"/>
      <c r="J125" s="653">
        <v>1555</v>
      </c>
      <c r="K125" s="58">
        <v>1555</v>
      </c>
      <c r="L125" s="738"/>
      <c r="M125" s="6"/>
      <c r="O125" s="160"/>
      <c r="P125" s="160"/>
      <c r="Q125" s="160"/>
      <c r="R125" s="927"/>
      <c r="S125" s="932"/>
      <c r="T125" s="160"/>
      <c r="U125" s="160"/>
      <c r="V125" s="160"/>
      <c r="W125" s="932"/>
      <c r="X125" s="932"/>
    </row>
    <row r="126" spans="1:24" ht="15.75" thickBot="1">
      <c r="A126" s="633"/>
      <c r="B126" s="635"/>
      <c r="C126" s="244"/>
      <c r="D126" s="638">
        <f>SUM(E125,E126)</f>
        <v>0</v>
      </c>
      <c r="E126" s="55"/>
      <c r="F126" s="57"/>
      <c r="G126" s="338"/>
      <c r="H126" s="248"/>
      <c r="I126" s="883">
        <v>1571</v>
      </c>
      <c r="J126" s="652">
        <v>16</v>
      </c>
      <c r="K126" s="57">
        <v>16</v>
      </c>
      <c r="L126" s="738"/>
      <c r="M126" s="6"/>
      <c r="O126" s="160"/>
      <c r="P126" s="160"/>
      <c r="Q126" s="160"/>
      <c r="R126" s="160"/>
      <c r="S126" s="160"/>
      <c r="T126" s="160"/>
      <c r="U126" s="160"/>
      <c r="V126" s="160"/>
      <c r="W126" s="160"/>
      <c r="X126" s="160"/>
    </row>
    <row r="127" spans="1:24" ht="15">
      <c r="A127" s="632" t="s">
        <v>251</v>
      </c>
      <c r="B127" s="631"/>
      <c r="C127" s="243"/>
      <c r="D127" s="637"/>
      <c r="E127" s="53"/>
      <c r="F127" s="59"/>
      <c r="G127" s="337"/>
      <c r="H127" s="902" t="s">
        <v>218</v>
      </c>
      <c r="I127" s="8"/>
      <c r="J127" s="651">
        <v>31.15</v>
      </c>
      <c r="K127" s="59">
        <v>31.15</v>
      </c>
      <c r="L127" s="738"/>
      <c r="M127" s="6"/>
      <c r="O127" s="160"/>
      <c r="P127" s="160"/>
      <c r="Q127" s="160"/>
      <c r="R127" s="932"/>
      <c r="S127" s="932"/>
      <c r="T127" s="160"/>
      <c r="U127" s="160"/>
      <c r="V127" s="160"/>
      <c r="W127" s="49"/>
      <c r="X127" s="49"/>
    </row>
    <row r="128" spans="1:24" ht="15.75" thickBot="1">
      <c r="A128" s="633"/>
      <c r="B128" s="631"/>
      <c r="C128" s="243"/>
      <c r="D128" s="638">
        <f>SUM(E127,E128)</f>
        <v>0</v>
      </c>
      <c r="E128" s="53"/>
      <c r="F128" s="59"/>
      <c r="G128" s="341"/>
      <c r="H128" s="250"/>
      <c r="I128" s="884">
        <v>37.83</v>
      </c>
      <c r="J128" s="654">
        <v>6.68</v>
      </c>
      <c r="K128" s="655">
        <v>6.68</v>
      </c>
      <c r="L128" s="739">
        <v>5273.98</v>
      </c>
      <c r="M128" s="6"/>
      <c r="O128" s="160"/>
      <c r="P128" s="160"/>
      <c r="Q128" s="160"/>
      <c r="R128" s="160"/>
      <c r="S128" s="160"/>
      <c r="T128" s="160"/>
      <c r="U128" s="160"/>
      <c r="V128" s="160"/>
    </row>
    <row r="129" spans="1:22" ht="15">
      <c r="A129" s="632" t="s">
        <v>252</v>
      </c>
      <c r="B129" s="634"/>
      <c r="C129" s="245"/>
      <c r="D129" s="640"/>
      <c r="E129" s="54"/>
      <c r="F129" s="58"/>
      <c r="G129" s="685" t="s">
        <v>352</v>
      </c>
      <c r="H129" s="905" t="s">
        <v>201</v>
      </c>
      <c r="I129" s="686"/>
      <c r="J129" s="687">
        <v>26.07</v>
      </c>
      <c r="K129" s="684">
        <v>26.1</v>
      </c>
      <c r="L129" s="738"/>
      <c r="M129" s="6"/>
      <c r="O129" s="160"/>
      <c r="P129" s="160"/>
      <c r="Q129" s="160"/>
      <c r="R129" s="160"/>
      <c r="S129" s="160"/>
      <c r="T129" s="160"/>
      <c r="U129" s="160"/>
      <c r="V129" s="160"/>
    </row>
    <row r="130" spans="1:22" ht="15.75" thickBot="1">
      <c r="A130" s="633"/>
      <c r="B130" s="635"/>
      <c r="C130" s="244"/>
      <c r="D130" s="638">
        <f>SUM(E129,E130)</f>
        <v>0</v>
      </c>
      <c r="E130" s="55"/>
      <c r="F130" s="57"/>
      <c r="G130" s="341"/>
      <c r="H130" s="250"/>
      <c r="I130" s="881">
        <v>32.92</v>
      </c>
      <c r="J130" s="654">
        <v>6.85</v>
      </c>
      <c r="K130" s="655">
        <v>6.9</v>
      </c>
      <c r="L130" s="740">
        <v>32.92</v>
      </c>
      <c r="M130" s="6"/>
      <c r="O130" s="160"/>
      <c r="P130" s="160"/>
      <c r="Q130" s="160"/>
      <c r="R130" s="160"/>
      <c r="S130" s="160"/>
      <c r="T130" s="160"/>
      <c r="U130" s="160"/>
      <c r="V130" s="160"/>
    </row>
    <row r="131" spans="1:22" ht="15">
      <c r="A131" s="632" t="s">
        <v>253</v>
      </c>
      <c r="B131" s="631"/>
      <c r="C131" s="243"/>
      <c r="D131" s="637"/>
      <c r="E131" s="53"/>
      <c r="F131" s="59"/>
      <c r="G131" s="692" t="s">
        <v>353</v>
      </c>
      <c r="H131" s="905" t="s">
        <v>201</v>
      </c>
      <c r="I131" s="686"/>
      <c r="J131" s="687">
        <v>95.31</v>
      </c>
      <c r="K131" s="684">
        <v>49.6</v>
      </c>
      <c r="L131" s="738"/>
      <c r="M131" s="6"/>
      <c r="O131" s="160"/>
      <c r="P131" s="160"/>
      <c r="Q131" s="160"/>
      <c r="R131" s="160"/>
      <c r="S131" s="160"/>
      <c r="T131" s="160"/>
      <c r="U131" s="160"/>
      <c r="V131" s="160"/>
    </row>
    <row r="132" spans="1:22" ht="15.75" thickBot="1">
      <c r="A132" s="633"/>
      <c r="B132" s="631"/>
      <c r="C132" s="243"/>
      <c r="D132" s="638">
        <f>SUM(E131,E132)</f>
        <v>0</v>
      </c>
      <c r="E132" s="53"/>
      <c r="F132" s="59"/>
      <c r="G132" s="337"/>
      <c r="H132" s="247"/>
      <c r="I132" s="242">
        <v>117.48</v>
      </c>
      <c r="J132" s="651">
        <v>22.17</v>
      </c>
      <c r="K132" s="59">
        <v>0.4</v>
      </c>
      <c r="L132" s="738"/>
      <c r="M132" s="6"/>
      <c r="O132" s="160"/>
      <c r="P132" s="160"/>
      <c r="Q132" s="160"/>
      <c r="R132" s="160"/>
      <c r="S132" s="160"/>
      <c r="T132" s="160"/>
      <c r="U132" s="160"/>
      <c r="V132" s="160"/>
    </row>
    <row r="133" spans="1:22" ht="15">
      <c r="A133" s="632" t="s">
        <v>254</v>
      </c>
      <c r="B133" s="634"/>
      <c r="C133" s="245"/>
      <c r="D133" s="640"/>
      <c r="E133" s="54"/>
      <c r="F133" s="58"/>
      <c r="G133" s="340"/>
      <c r="H133" s="901" t="s">
        <v>223</v>
      </c>
      <c r="I133" s="60"/>
      <c r="J133" s="653">
        <v>615.6</v>
      </c>
      <c r="K133" s="58">
        <v>615.6</v>
      </c>
      <c r="L133" s="738"/>
      <c r="M133" s="6"/>
      <c r="O133" s="160"/>
      <c r="P133" s="160"/>
      <c r="Q133" s="160"/>
      <c r="R133" s="160"/>
      <c r="S133" s="160"/>
      <c r="T133" s="160"/>
      <c r="U133" s="160"/>
      <c r="V133" s="160"/>
    </row>
    <row r="134" spans="1:22" ht="15.75" thickBot="1">
      <c r="A134" s="633"/>
      <c r="B134" s="635"/>
      <c r="C134" s="244"/>
      <c r="D134" s="638">
        <f>SUM(E133,E134)</f>
        <v>0</v>
      </c>
      <c r="E134" s="55"/>
      <c r="F134" s="57"/>
      <c r="G134" s="341"/>
      <c r="H134" s="250"/>
      <c r="I134" s="881">
        <v>669.4</v>
      </c>
      <c r="J134" s="654">
        <v>53.8</v>
      </c>
      <c r="K134" s="655">
        <v>53.8</v>
      </c>
      <c r="L134" s="739">
        <v>786.88</v>
      </c>
      <c r="M134" s="6"/>
      <c r="O134" s="160"/>
      <c r="P134" s="160"/>
      <c r="Q134" s="160"/>
      <c r="R134" s="160"/>
      <c r="S134" s="160"/>
      <c r="T134" s="160"/>
      <c r="U134" s="160"/>
      <c r="V134" s="160"/>
    </row>
    <row r="135" spans="1:22" ht="15">
      <c r="A135" s="632" t="s">
        <v>255</v>
      </c>
      <c r="B135" s="631"/>
      <c r="C135" s="243"/>
      <c r="D135" s="637"/>
      <c r="E135" s="53"/>
      <c r="F135" s="59"/>
      <c r="G135" s="685" t="s">
        <v>354</v>
      </c>
      <c r="H135" s="905" t="s">
        <v>201</v>
      </c>
      <c r="I135" s="686"/>
      <c r="J135" s="687">
        <v>541.59</v>
      </c>
      <c r="K135" s="684">
        <v>384.5</v>
      </c>
      <c r="L135" s="738"/>
      <c r="M135" s="6"/>
      <c r="O135" s="160"/>
      <c r="P135" s="160"/>
      <c r="Q135" s="160"/>
      <c r="R135" s="160"/>
      <c r="S135" s="160"/>
      <c r="T135" s="160"/>
      <c r="U135" s="160"/>
      <c r="V135" s="160"/>
    </row>
    <row r="136" spans="1:22" ht="15.75" thickBot="1">
      <c r="A136" s="633"/>
      <c r="B136" s="631"/>
      <c r="C136" s="243"/>
      <c r="D136" s="638">
        <f>SUM(E135,E136)</f>
        <v>0</v>
      </c>
      <c r="E136" s="53"/>
      <c r="F136" s="59"/>
      <c r="G136" s="341"/>
      <c r="H136" s="250"/>
      <c r="I136" s="884">
        <v>599.53</v>
      </c>
      <c r="J136" s="654">
        <v>57.94</v>
      </c>
      <c r="K136" s="655">
        <v>33.5</v>
      </c>
      <c r="L136" s="739">
        <v>599.53</v>
      </c>
      <c r="M136" s="6"/>
      <c r="O136" s="160"/>
      <c r="P136" s="160"/>
      <c r="Q136" s="160"/>
      <c r="R136" s="160"/>
      <c r="S136" s="160"/>
      <c r="T136" s="160"/>
      <c r="U136" s="160"/>
      <c r="V136" s="160"/>
    </row>
    <row r="137" spans="1:22" ht="15">
      <c r="A137" s="632" t="s">
        <v>256</v>
      </c>
      <c r="B137" s="634"/>
      <c r="C137" s="245"/>
      <c r="D137" s="640"/>
      <c r="E137" s="54"/>
      <c r="F137" s="58"/>
      <c r="G137" s="692" t="s">
        <v>355</v>
      </c>
      <c r="H137" s="905" t="s">
        <v>201</v>
      </c>
      <c r="I137" s="686"/>
      <c r="J137" s="687">
        <v>201.67</v>
      </c>
      <c r="K137" s="684">
        <v>171.1</v>
      </c>
      <c r="L137" s="738"/>
      <c r="M137" s="6"/>
      <c r="O137" s="160"/>
      <c r="P137" s="160"/>
      <c r="Q137" s="160"/>
      <c r="R137" s="160"/>
      <c r="S137" s="160"/>
      <c r="T137" s="160"/>
      <c r="U137" s="160"/>
      <c r="V137" s="160"/>
    </row>
    <row r="138" spans="1:22" ht="15.75" thickBot="1">
      <c r="A138" s="633"/>
      <c r="B138" s="635"/>
      <c r="C138" s="244"/>
      <c r="D138" s="638">
        <f>SUM(E137,E138)</f>
        <v>0</v>
      </c>
      <c r="E138" s="55"/>
      <c r="F138" s="57"/>
      <c r="G138" s="695" t="s">
        <v>391</v>
      </c>
      <c r="H138" s="250"/>
      <c r="I138" s="884">
        <v>233.17</v>
      </c>
      <c r="J138" s="654">
        <v>31.5</v>
      </c>
      <c r="K138" s="655">
        <v>28.6</v>
      </c>
      <c r="L138" s="739">
        <v>233.17</v>
      </c>
      <c r="M138" s="6"/>
      <c r="O138" s="160"/>
      <c r="P138" s="160"/>
      <c r="Q138" s="160"/>
      <c r="R138" s="160"/>
      <c r="S138" s="160"/>
      <c r="T138" s="160"/>
      <c r="U138" s="160"/>
      <c r="V138" s="160"/>
    </row>
    <row r="139" spans="1:22" ht="15">
      <c r="A139" s="632" t="s">
        <v>257</v>
      </c>
      <c r="B139" s="631"/>
      <c r="C139" s="243"/>
      <c r="D139" s="637"/>
      <c r="E139" s="53"/>
      <c r="F139" s="59"/>
      <c r="G139" s="685" t="s">
        <v>356</v>
      </c>
      <c r="H139" s="905" t="s">
        <v>201</v>
      </c>
      <c r="I139" s="686"/>
      <c r="J139" s="687">
        <v>1253.1199999999999</v>
      </c>
      <c r="K139" s="684">
        <v>1246</v>
      </c>
      <c r="L139" s="738"/>
      <c r="M139" s="6"/>
      <c r="O139" s="160"/>
      <c r="P139" s="160"/>
      <c r="Q139" s="873"/>
      <c r="R139" s="160"/>
      <c r="S139" s="160"/>
      <c r="T139" s="160"/>
      <c r="U139" s="160"/>
      <c r="V139" s="160"/>
    </row>
    <row r="140" spans="1:22" ht="15.75" thickBot="1">
      <c r="A140" s="633"/>
      <c r="B140" s="631"/>
      <c r="C140" s="243"/>
      <c r="D140" s="638">
        <f>SUM(E139,E140)</f>
        <v>0</v>
      </c>
      <c r="E140" s="53"/>
      <c r="F140" s="59"/>
      <c r="G140" s="341" t="s">
        <v>357</v>
      </c>
      <c r="H140" s="250"/>
      <c r="I140" s="884">
        <v>1275.57</v>
      </c>
      <c r="J140" s="654">
        <v>22.45</v>
      </c>
      <c r="K140" s="655">
        <v>19.899999999999999</v>
      </c>
      <c r="L140" s="739">
        <v>1275.57</v>
      </c>
      <c r="M140" s="6"/>
      <c r="O140" s="160"/>
      <c r="P140" s="160"/>
      <c r="Q140" s="927"/>
      <c r="R140" s="160"/>
      <c r="S140" s="160"/>
      <c r="T140" s="160"/>
      <c r="U140" s="160"/>
      <c r="V140" s="160"/>
    </row>
    <row r="141" spans="1:22" ht="15">
      <c r="A141" s="632" t="s">
        <v>258</v>
      </c>
      <c r="B141" s="634"/>
      <c r="C141" s="245"/>
      <c r="D141" s="640"/>
      <c r="E141" s="54"/>
      <c r="F141" s="58"/>
      <c r="G141" s="685" t="s">
        <v>355</v>
      </c>
      <c r="H141" s="905" t="s">
        <v>201</v>
      </c>
      <c r="I141" s="686"/>
      <c r="J141" s="687">
        <v>109.4</v>
      </c>
      <c r="K141" s="684">
        <v>109.4</v>
      </c>
      <c r="L141" s="738"/>
      <c r="M141" s="6"/>
      <c r="O141" s="160"/>
      <c r="P141" s="160"/>
      <c r="Q141" s="873"/>
      <c r="R141" s="160"/>
      <c r="S141" s="160"/>
      <c r="T141" s="160"/>
      <c r="U141" s="160"/>
      <c r="V141" s="160"/>
    </row>
    <row r="142" spans="1:22" ht="15.75" thickBot="1">
      <c r="A142" s="633"/>
      <c r="B142" s="635"/>
      <c r="C142" s="244"/>
      <c r="D142" s="638">
        <f>SUM(E141,E142)</f>
        <v>0</v>
      </c>
      <c r="E142" s="55"/>
      <c r="F142" s="57"/>
      <c r="G142" s="341" t="s">
        <v>358</v>
      </c>
      <c r="H142" s="250"/>
      <c r="I142" s="884">
        <v>127.88</v>
      </c>
      <c r="J142" s="654">
        <v>18.48</v>
      </c>
      <c r="K142" s="655">
        <v>18.5</v>
      </c>
      <c r="L142" s="739">
        <v>127.88</v>
      </c>
      <c r="M142" s="6"/>
      <c r="O142" s="160"/>
      <c r="P142" s="160"/>
      <c r="Q142" s="926"/>
      <c r="R142" s="160"/>
      <c r="S142" s="160"/>
      <c r="T142" s="160"/>
      <c r="U142" s="160"/>
      <c r="V142" s="160"/>
    </row>
    <row r="143" spans="1:22" ht="15">
      <c r="A143" s="632" t="s">
        <v>259</v>
      </c>
      <c r="B143" s="631"/>
      <c r="C143" s="243"/>
      <c r="D143" s="637"/>
      <c r="E143" s="53"/>
      <c r="F143" s="59"/>
      <c r="G143" s="685" t="s">
        <v>359</v>
      </c>
      <c r="H143" s="905" t="s">
        <v>201</v>
      </c>
      <c r="I143" s="686"/>
      <c r="J143" s="687">
        <v>14.61</v>
      </c>
      <c r="K143" s="684">
        <v>14.61</v>
      </c>
      <c r="L143" s="738"/>
      <c r="M143" s="6"/>
      <c r="O143" s="160"/>
      <c r="P143" s="160"/>
      <c r="Q143" s="160"/>
      <c r="R143" s="160"/>
      <c r="S143" s="160"/>
      <c r="T143" s="160"/>
      <c r="U143" s="160"/>
      <c r="V143" s="160"/>
    </row>
    <row r="144" spans="1:22" ht="15.75" thickBot="1">
      <c r="A144" s="633"/>
      <c r="B144" s="631"/>
      <c r="C144" s="243"/>
      <c r="D144" s="638">
        <f>SUM(E143,E144)</f>
        <v>0</v>
      </c>
      <c r="E144" s="53"/>
      <c r="F144" s="59"/>
      <c r="G144" s="341"/>
      <c r="H144" s="250"/>
      <c r="I144" s="884">
        <v>14.61</v>
      </c>
      <c r="J144" s="654">
        <v>0</v>
      </c>
      <c r="K144" s="655">
        <v>0</v>
      </c>
      <c r="L144" s="739">
        <v>14.61</v>
      </c>
      <c r="M144" s="6"/>
      <c r="O144" s="160"/>
      <c r="P144" s="160"/>
      <c r="Q144" s="160"/>
      <c r="R144" s="160"/>
      <c r="S144" s="160"/>
      <c r="T144" s="160"/>
      <c r="U144" s="160"/>
      <c r="V144" s="160"/>
    </row>
    <row r="145" spans="1:22" ht="15">
      <c r="A145" s="632" t="s">
        <v>260</v>
      </c>
      <c r="B145" s="634"/>
      <c r="C145" s="245"/>
      <c r="D145" s="640"/>
      <c r="E145" s="54"/>
      <c r="F145" s="58"/>
      <c r="G145" s="337" t="s">
        <v>360</v>
      </c>
      <c r="H145" s="902" t="s">
        <v>201</v>
      </c>
      <c r="I145" s="8"/>
      <c r="J145" s="651">
        <v>122.34</v>
      </c>
      <c r="K145" s="59">
        <v>122.34</v>
      </c>
      <c r="L145" s="738"/>
      <c r="M145" s="6"/>
      <c r="O145" s="160"/>
      <c r="P145" s="160"/>
      <c r="Q145" s="160"/>
      <c r="R145" s="160"/>
      <c r="S145" s="160"/>
      <c r="T145" s="160"/>
      <c r="U145" s="160"/>
      <c r="V145" s="160"/>
    </row>
    <row r="146" spans="1:22" ht="15.75" thickBot="1">
      <c r="A146" s="633"/>
      <c r="B146" s="635"/>
      <c r="C146" s="244"/>
      <c r="D146" s="638">
        <f>SUM(E145,E146)</f>
        <v>0</v>
      </c>
      <c r="E146" s="55"/>
      <c r="F146" s="57"/>
      <c r="G146" s="337"/>
      <c r="H146" s="247"/>
      <c r="I146" s="694">
        <v>122.34</v>
      </c>
      <c r="J146" s="651">
        <v>0</v>
      </c>
      <c r="K146" s="59">
        <v>0</v>
      </c>
      <c r="L146" s="739">
        <v>122.34</v>
      </c>
      <c r="M146" s="6"/>
      <c r="O146" s="160"/>
      <c r="P146" s="160"/>
      <c r="Q146" s="160"/>
      <c r="R146" s="160"/>
      <c r="S146" s="160"/>
      <c r="T146" s="160"/>
      <c r="U146" s="160"/>
      <c r="V146" s="160"/>
    </row>
    <row r="147" spans="1:22" ht="15">
      <c r="A147" s="632" t="s">
        <v>261</v>
      </c>
      <c r="B147" s="631"/>
      <c r="C147" s="243"/>
      <c r="D147" s="637"/>
      <c r="E147" s="53"/>
      <c r="F147" s="59"/>
      <c r="G147" s="692" t="s">
        <v>345</v>
      </c>
      <c r="H147" s="905" t="s">
        <v>202</v>
      </c>
      <c r="I147" s="686"/>
      <c r="J147" s="687">
        <v>491.83</v>
      </c>
      <c r="K147" s="684">
        <v>380.11</v>
      </c>
      <c r="L147" s="738"/>
      <c r="M147" s="6"/>
      <c r="O147" s="160"/>
      <c r="P147" s="160"/>
      <c r="Q147" s="160"/>
      <c r="R147" s="160"/>
      <c r="S147" s="160"/>
      <c r="T147" s="160"/>
      <c r="U147" s="160"/>
      <c r="V147" s="160"/>
    </row>
    <row r="148" spans="1:22" ht="15.75" thickBot="1">
      <c r="A148" s="633"/>
      <c r="B148" s="631"/>
      <c r="C148" s="243"/>
      <c r="D148" s="638">
        <f>SUM(E147,E148)</f>
        <v>0</v>
      </c>
      <c r="E148" s="53"/>
      <c r="F148" s="59"/>
      <c r="G148" s="695" t="s">
        <v>361</v>
      </c>
      <c r="H148" s="250"/>
      <c r="I148" s="884">
        <v>535.64</v>
      </c>
      <c r="J148" s="654">
        <v>43.81</v>
      </c>
      <c r="K148" s="655">
        <v>41.44</v>
      </c>
      <c r="L148" s="739">
        <v>535.64</v>
      </c>
      <c r="M148" s="6"/>
      <c r="O148" s="160"/>
      <c r="P148" s="160"/>
      <c r="Q148" s="160"/>
      <c r="R148" s="160"/>
      <c r="S148" s="160"/>
      <c r="T148" s="160"/>
      <c r="U148" s="160"/>
      <c r="V148" s="160"/>
    </row>
    <row r="149" spans="1:22" ht="15">
      <c r="A149" s="632" t="s">
        <v>262</v>
      </c>
      <c r="B149" s="634"/>
      <c r="C149" s="245"/>
      <c r="D149" s="640"/>
      <c r="E149" s="54"/>
      <c r="F149" s="58"/>
      <c r="G149" s="337" t="s">
        <v>362</v>
      </c>
      <c r="H149" s="902" t="s">
        <v>203</v>
      </c>
      <c r="I149" s="8"/>
      <c r="J149" s="651">
        <v>2594.83</v>
      </c>
      <c r="K149" s="59">
        <v>2585.09</v>
      </c>
      <c r="L149" s="738"/>
      <c r="M149" s="6"/>
      <c r="O149" s="160"/>
      <c r="P149" s="160"/>
      <c r="Q149" s="160"/>
      <c r="R149" s="160"/>
      <c r="S149" s="160"/>
      <c r="T149" s="160"/>
      <c r="U149" s="160"/>
      <c r="V149" s="160"/>
    </row>
    <row r="150" spans="1:22" ht="15.75" thickBot="1">
      <c r="A150" s="633"/>
      <c r="B150" s="635"/>
      <c r="C150" s="244"/>
      <c r="D150" s="638">
        <f>SUM(E149,E150)</f>
        <v>0</v>
      </c>
      <c r="E150" s="55"/>
      <c r="F150" s="57"/>
      <c r="G150" s="338"/>
      <c r="H150" s="248"/>
      <c r="I150" s="883">
        <v>2699.39</v>
      </c>
      <c r="J150" s="652">
        <v>104.56</v>
      </c>
      <c r="K150" s="57">
        <v>104.56</v>
      </c>
      <c r="L150" s="738"/>
      <c r="M150" s="6"/>
      <c r="O150" s="160"/>
      <c r="P150" s="160"/>
      <c r="Q150" s="160"/>
      <c r="R150" s="160"/>
      <c r="S150" s="160"/>
      <c r="T150" s="160"/>
      <c r="U150" s="160"/>
      <c r="V150" s="160"/>
    </row>
    <row r="151" spans="1:22" ht="15">
      <c r="A151" s="632" t="s">
        <v>263</v>
      </c>
      <c r="B151" s="631"/>
      <c r="C151" s="243"/>
      <c r="D151" s="637"/>
      <c r="E151" s="53"/>
      <c r="F151" s="59"/>
      <c r="G151" s="337"/>
      <c r="H151" s="902" t="s">
        <v>221</v>
      </c>
      <c r="I151" s="8"/>
      <c r="J151" s="651">
        <v>3450.4</v>
      </c>
      <c r="K151" s="59">
        <v>3473.1</v>
      </c>
      <c r="L151" s="738"/>
      <c r="M151" s="6"/>
      <c r="O151" s="160"/>
      <c r="P151" s="160"/>
      <c r="Q151" s="160"/>
      <c r="R151" s="160"/>
      <c r="S151" s="160"/>
      <c r="T151" s="160"/>
      <c r="U151" s="160"/>
      <c r="V151" s="160"/>
    </row>
    <row r="152" spans="1:22" ht="15.75" thickBot="1">
      <c r="A152" s="633"/>
      <c r="B152" s="631"/>
      <c r="C152" s="243"/>
      <c r="D152" s="638">
        <f>SUM(E151,E152)</f>
        <v>0</v>
      </c>
      <c r="E152" s="53"/>
      <c r="F152" s="59"/>
      <c r="G152" s="337"/>
      <c r="H152" s="247"/>
      <c r="I152" s="885">
        <v>3682.5</v>
      </c>
      <c r="J152" s="651">
        <v>232.1</v>
      </c>
      <c r="K152" s="59">
        <v>146.5</v>
      </c>
      <c r="L152" s="739">
        <v>6381.89</v>
      </c>
      <c r="M152" s="6"/>
      <c r="O152" s="931"/>
      <c r="P152" s="160"/>
      <c r="Q152" s="873"/>
      <c r="R152" s="160"/>
      <c r="S152" s="160"/>
      <c r="T152" s="160"/>
      <c r="U152" s="160"/>
      <c r="V152" s="160"/>
    </row>
    <row r="153" spans="1:22" ht="15.75">
      <c r="A153" s="632" t="s">
        <v>264</v>
      </c>
      <c r="B153" s="634"/>
      <c r="C153" s="245"/>
      <c r="D153" s="640"/>
      <c r="E153" s="66"/>
      <c r="F153" s="67"/>
      <c r="G153" s="696" t="s">
        <v>363</v>
      </c>
      <c r="H153" s="916" t="s">
        <v>203</v>
      </c>
      <c r="I153" s="686"/>
      <c r="J153" s="718">
        <v>5172.33</v>
      </c>
      <c r="K153" s="719">
        <v>3949.72</v>
      </c>
      <c r="L153" s="738"/>
      <c r="M153" s="5"/>
      <c r="O153" s="931"/>
      <c r="P153" s="160"/>
      <c r="Q153" s="927"/>
      <c r="R153" s="160"/>
      <c r="S153" s="160"/>
      <c r="T153" s="160"/>
      <c r="U153" s="160"/>
      <c r="V153" s="160"/>
    </row>
    <row r="154" spans="1:22" ht="16.5" thickBot="1">
      <c r="A154" s="633"/>
      <c r="B154" s="635"/>
      <c r="C154" s="244"/>
      <c r="D154" s="638">
        <f>SUM(E153,E154)</f>
        <v>0</v>
      </c>
      <c r="E154" s="68"/>
      <c r="F154" s="69"/>
      <c r="G154" s="697"/>
      <c r="H154" s="698"/>
      <c r="I154" s="881">
        <v>5415.93</v>
      </c>
      <c r="J154" s="708">
        <v>243.6</v>
      </c>
      <c r="K154" s="709">
        <v>187.31</v>
      </c>
      <c r="L154" s="739">
        <v>5415.93</v>
      </c>
      <c r="M154" s="7"/>
      <c r="O154" s="931"/>
      <c r="P154" s="160"/>
      <c r="Q154" s="873"/>
      <c r="R154" s="160"/>
      <c r="S154" s="160"/>
      <c r="T154" s="160"/>
      <c r="U154" s="160"/>
      <c r="V154" s="160"/>
    </row>
    <row r="155" spans="1:22" ht="15">
      <c r="A155" s="632" t="s">
        <v>265</v>
      </c>
      <c r="B155" s="634"/>
      <c r="C155" s="245"/>
      <c r="D155" s="637"/>
      <c r="E155" s="53"/>
      <c r="F155" s="59"/>
      <c r="G155" s="692" t="s">
        <v>364</v>
      </c>
      <c r="H155" s="905" t="s">
        <v>203</v>
      </c>
      <c r="I155" s="686"/>
      <c r="J155" s="687">
        <v>1896.07</v>
      </c>
      <c r="K155" s="684">
        <v>1852.8</v>
      </c>
      <c r="L155" s="738"/>
      <c r="M155" s="7"/>
      <c r="O155" s="931"/>
      <c r="P155" s="160"/>
      <c r="Q155" s="926"/>
      <c r="R155" s="160"/>
      <c r="S155" s="160"/>
      <c r="T155" s="160"/>
      <c r="U155" s="160"/>
      <c r="V155" s="160"/>
    </row>
    <row r="156" spans="1:22" ht="15.75" thickBot="1">
      <c r="A156" s="633"/>
      <c r="B156" s="635"/>
      <c r="C156" s="244"/>
      <c r="D156" s="242">
        <f>SUM(E155,E156)</f>
        <v>0</v>
      </c>
      <c r="E156" s="55"/>
      <c r="F156" s="57"/>
      <c r="G156" s="695"/>
      <c r="H156" s="250"/>
      <c r="I156" s="884">
        <v>2061.83</v>
      </c>
      <c r="J156" s="654">
        <v>165.76</v>
      </c>
      <c r="K156" s="655">
        <v>165.5</v>
      </c>
      <c r="L156" s="739">
        <v>2061.83</v>
      </c>
      <c r="M156" s="7"/>
      <c r="O156" s="160"/>
      <c r="P156" s="160"/>
      <c r="Q156" s="160"/>
      <c r="R156" s="160"/>
      <c r="S156" s="160"/>
      <c r="T156" s="160"/>
      <c r="U156" s="160"/>
      <c r="V156" s="160"/>
    </row>
    <row r="157" spans="1:22" ht="15">
      <c r="A157" s="632" t="s">
        <v>266</v>
      </c>
      <c r="B157" s="631"/>
      <c r="C157" s="243"/>
      <c r="D157" s="637"/>
      <c r="E157" s="53"/>
      <c r="F157" s="59"/>
      <c r="G157" s="899" t="s">
        <v>525</v>
      </c>
      <c r="H157" s="902" t="s">
        <v>212</v>
      </c>
      <c r="I157" s="8"/>
      <c r="J157" s="651">
        <v>149.69999999999999</v>
      </c>
      <c r="K157" s="59">
        <v>0</v>
      </c>
      <c r="L157" s="738"/>
      <c r="M157" s="7"/>
      <c r="O157" s="160"/>
      <c r="P157" s="160"/>
      <c r="Q157" s="160"/>
      <c r="R157" s="160"/>
      <c r="S157" s="160"/>
      <c r="T157" s="160"/>
      <c r="U157" s="160"/>
      <c r="V157" s="160"/>
    </row>
    <row r="158" spans="1:22" ht="15.75" thickBot="1">
      <c r="A158" s="633"/>
      <c r="B158" s="631"/>
      <c r="C158" s="243"/>
      <c r="D158" s="638">
        <f t="shared" ref="D158" si="9">SUM(E157,E158)</f>
        <v>0</v>
      </c>
      <c r="E158" s="53"/>
      <c r="F158" s="59"/>
      <c r="G158" s="898" t="s">
        <v>526</v>
      </c>
      <c r="H158" s="250"/>
      <c r="I158" s="884">
        <v>150.69999999999999</v>
      </c>
      <c r="J158" s="654">
        <v>1</v>
      </c>
      <c r="K158" s="655">
        <v>0</v>
      </c>
      <c r="L158" s="740">
        <v>150.69999999999999</v>
      </c>
      <c r="M158" s="7"/>
      <c r="O158" s="160"/>
      <c r="P158" s="160"/>
      <c r="Q158" s="160"/>
      <c r="R158" s="160"/>
      <c r="S158" s="160"/>
      <c r="T158" s="160"/>
      <c r="U158" s="160"/>
      <c r="V158" s="160"/>
    </row>
    <row r="159" spans="1:22" ht="15">
      <c r="A159" s="632" t="s">
        <v>267</v>
      </c>
      <c r="B159" s="634"/>
      <c r="C159" s="245"/>
      <c r="D159" s="640"/>
      <c r="E159" s="54"/>
      <c r="F159" s="58"/>
      <c r="G159" s="337" t="s">
        <v>367</v>
      </c>
      <c r="H159" s="902" t="s">
        <v>204</v>
      </c>
      <c r="I159" s="8"/>
      <c r="J159" s="651">
        <v>1104.08</v>
      </c>
      <c r="K159" s="59">
        <v>1104.08</v>
      </c>
      <c r="L159" s="738"/>
      <c r="M159" s="7"/>
      <c r="O159" s="160"/>
      <c r="P159" s="160"/>
      <c r="Q159" s="160"/>
      <c r="R159" s="160"/>
      <c r="S159" s="160"/>
      <c r="T159" s="160"/>
      <c r="U159" s="160"/>
      <c r="V159" s="160"/>
    </row>
    <row r="160" spans="1:22" ht="15.75" thickBot="1">
      <c r="A160" s="633"/>
      <c r="B160" s="635"/>
      <c r="C160" s="244"/>
      <c r="D160" s="638">
        <f t="shared" ref="D160" si="10">SUM(E159,E160)</f>
        <v>0</v>
      </c>
      <c r="E160" s="55"/>
      <c r="F160" s="57"/>
      <c r="G160" s="338" t="s">
        <v>368</v>
      </c>
      <c r="H160" s="248"/>
      <c r="I160" s="883">
        <v>1155.7</v>
      </c>
      <c r="J160" s="652">
        <v>51.62</v>
      </c>
      <c r="K160" s="57">
        <v>51.62</v>
      </c>
      <c r="L160" s="738"/>
      <c r="M160" s="7"/>
      <c r="O160" s="160"/>
      <c r="P160" s="160"/>
      <c r="Q160" s="160"/>
      <c r="R160" s="160"/>
      <c r="S160" s="160"/>
      <c r="T160" s="160"/>
      <c r="U160" s="160"/>
      <c r="V160" s="160"/>
    </row>
    <row r="161" spans="1:25" ht="15">
      <c r="A161" s="632" t="s">
        <v>268</v>
      </c>
      <c r="B161" s="631"/>
      <c r="C161" s="243"/>
      <c r="D161" s="637"/>
      <c r="E161" s="53"/>
      <c r="F161" s="59"/>
      <c r="G161" s="337"/>
      <c r="H161" s="902" t="s">
        <v>215</v>
      </c>
      <c r="I161" s="8"/>
      <c r="J161" s="651">
        <v>320.5</v>
      </c>
      <c r="K161" s="59">
        <v>0</v>
      </c>
      <c r="L161" s="738"/>
      <c r="M161" s="7"/>
      <c r="O161" s="160"/>
      <c r="P161" s="160"/>
      <c r="Q161" s="160"/>
      <c r="R161" s="160"/>
      <c r="S161" s="160"/>
      <c r="T161" s="160"/>
      <c r="U161" s="160"/>
      <c r="V161" s="160"/>
    </row>
    <row r="162" spans="1:25" ht="15.75" thickBot="1">
      <c r="A162" s="633"/>
      <c r="B162" s="631"/>
      <c r="C162" s="243"/>
      <c r="D162" s="638">
        <f>SUM(E161,E162)</f>
        <v>0</v>
      </c>
      <c r="E162" s="53"/>
      <c r="F162" s="59"/>
      <c r="G162" s="337"/>
      <c r="H162" s="247"/>
      <c r="I162" s="885">
        <v>406.8</v>
      </c>
      <c r="J162" s="651">
        <v>86.3</v>
      </c>
      <c r="K162" s="59">
        <v>0</v>
      </c>
      <c r="L162" s="740">
        <v>1562.5</v>
      </c>
      <c r="M162" s="7"/>
      <c r="O162" s="160"/>
      <c r="P162" s="160"/>
      <c r="Q162" s="160"/>
      <c r="R162" s="160"/>
      <c r="S162" s="160"/>
      <c r="T162" s="160"/>
      <c r="U162" s="160"/>
      <c r="V162" s="160"/>
    </row>
    <row r="163" spans="1:25" ht="15">
      <c r="A163" s="632" t="s">
        <v>269</v>
      </c>
      <c r="B163" s="634"/>
      <c r="C163" s="245"/>
      <c r="D163" s="637"/>
      <c r="E163" s="54"/>
      <c r="F163" s="58"/>
      <c r="G163" s="685" t="s">
        <v>369</v>
      </c>
      <c r="H163" s="905" t="s">
        <v>206</v>
      </c>
      <c r="I163" s="686"/>
      <c r="J163" s="687">
        <v>266.14999999999998</v>
      </c>
      <c r="K163" s="684">
        <v>266.14999999999998</v>
      </c>
      <c r="L163" s="738"/>
      <c r="M163" s="7"/>
      <c r="O163" s="160"/>
      <c r="P163" s="160"/>
      <c r="Q163" s="160"/>
      <c r="R163" s="873"/>
      <c r="S163" s="933"/>
      <c r="T163" s="160"/>
      <c r="U163" s="160"/>
      <c r="V163" s="873"/>
      <c r="W163" s="933"/>
      <c r="X163" s="160"/>
      <c r="Y163" s="160"/>
    </row>
    <row r="164" spans="1:25" ht="15.75" thickBot="1">
      <c r="A164" s="633"/>
      <c r="B164" s="635"/>
      <c r="C164" s="244"/>
      <c r="D164" s="638">
        <f>SUM(E163,E164)</f>
        <v>0</v>
      </c>
      <c r="E164" s="55"/>
      <c r="F164" s="57"/>
      <c r="G164" s="341" t="s">
        <v>370</v>
      </c>
      <c r="H164" s="250"/>
      <c r="I164" s="884">
        <v>268.14999999999998</v>
      </c>
      <c r="J164" s="654">
        <v>2</v>
      </c>
      <c r="K164" s="655">
        <v>1.89</v>
      </c>
      <c r="L164" s="739">
        <v>268.14999999999998</v>
      </c>
      <c r="M164" s="7"/>
      <c r="O164" s="160"/>
      <c r="P164" s="160"/>
      <c r="Q164" s="160"/>
      <c r="R164" s="926"/>
      <c r="S164" s="933"/>
      <c r="T164" s="160"/>
      <c r="U164" s="160"/>
      <c r="V164" s="926"/>
      <c r="W164" s="933"/>
      <c r="X164" s="160"/>
      <c r="Y164" s="160"/>
    </row>
    <row r="165" spans="1:25" ht="15.75">
      <c r="A165" s="632" t="s">
        <v>270</v>
      </c>
      <c r="B165" s="634"/>
      <c r="C165" s="245"/>
      <c r="D165" s="640"/>
      <c r="E165" s="66"/>
      <c r="F165" s="67"/>
      <c r="G165" s="696" t="s">
        <v>371</v>
      </c>
      <c r="H165" s="916" t="s">
        <v>372</v>
      </c>
      <c r="I165" s="686"/>
      <c r="J165" s="718">
        <v>442.14</v>
      </c>
      <c r="K165" s="719">
        <v>442.1</v>
      </c>
      <c r="L165" s="738"/>
      <c r="M165" s="7"/>
      <c r="O165" s="160"/>
      <c r="P165" s="160"/>
      <c r="Q165" s="160"/>
      <c r="R165" s="873"/>
      <c r="S165" s="931"/>
      <c r="T165" s="160"/>
      <c r="U165" s="160"/>
      <c r="V165" s="873"/>
      <c r="W165" s="931"/>
      <c r="X165" s="160"/>
      <c r="Y165" s="160"/>
    </row>
    <row r="166" spans="1:25" ht="16.5" thickBot="1">
      <c r="A166" s="633"/>
      <c r="B166" s="635"/>
      <c r="C166" s="244"/>
      <c r="D166" s="638">
        <f>SUM(E165,E166)</f>
        <v>0</v>
      </c>
      <c r="E166" s="68"/>
      <c r="F166" s="69"/>
      <c r="G166" s="339"/>
      <c r="H166" s="249"/>
      <c r="I166" s="883">
        <v>484.12</v>
      </c>
      <c r="J166" s="716">
        <v>41.98</v>
      </c>
      <c r="K166" s="717">
        <v>41.98</v>
      </c>
      <c r="L166" s="738"/>
      <c r="M166" s="7"/>
      <c r="O166" s="160"/>
      <c r="P166" s="160"/>
      <c r="Q166" s="160"/>
      <c r="R166" s="927"/>
      <c r="S166" s="931"/>
      <c r="T166" s="160"/>
      <c r="U166" s="160"/>
      <c r="V166" s="927"/>
      <c r="W166" s="931"/>
      <c r="X166" s="160"/>
      <c r="Y166" s="160"/>
    </row>
    <row r="167" spans="1:25" ht="15">
      <c r="A167" s="632" t="s">
        <v>271</v>
      </c>
      <c r="B167" s="631"/>
      <c r="C167" s="243"/>
      <c r="D167" s="637"/>
      <c r="E167" s="53"/>
      <c r="F167" s="59"/>
      <c r="G167" s="337"/>
      <c r="H167" s="902" t="s">
        <v>223</v>
      </c>
      <c r="I167" s="8"/>
      <c r="J167" s="651">
        <v>2360</v>
      </c>
      <c r="K167" s="59">
        <v>2360</v>
      </c>
      <c r="L167" s="738"/>
      <c r="M167" s="7"/>
      <c r="O167" s="160"/>
      <c r="P167" s="160"/>
      <c r="Q167" s="873"/>
      <c r="R167" s="873"/>
      <c r="S167" s="931"/>
      <c r="T167" s="160"/>
      <c r="U167" s="160"/>
      <c r="V167" s="873"/>
      <c r="W167" s="931"/>
      <c r="X167" s="160"/>
      <c r="Y167" s="160"/>
    </row>
    <row r="168" spans="1:25" ht="15.75" thickBot="1">
      <c r="A168" s="633"/>
      <c r="B168" s="631"/>
      <c r="C168" s="243"/>
      <c r="D168" s="638">
        <f>SUM(E167,E168)</f>
        <v>0</v>
      </c>
      <c r="E168" s="53"/>
      <c r="F168" s="59"/>
      <c r="G168" s="341"/>
      <c r="H168" s="250"/>
      <c r="I168" s="884">
        <v>2559</v>
      </c>
      <c r="J168" s="654">
        <v>199</v>
      </c>
      <c r="K168" s="655">
        <v>199</v>
      </c>
      <c r="L168" s="739">
        <v>3043.12</v>
      </c>
      <c r="M168" s="7"/>
      <c r="O168" s="160"/>
      <c r="P168" s="160"/>
      <c r="Q168" s="926"/>
      <c r="R168" s="926"/>
      <c r="S168" s="931"/>
      <c r="T168" s="160"/>
      <c r="U168" s="160"/>
      <c r="V168" s="926"/>
      <c r="W168" s="931"/>
      <c r="X168" s="160"/>
      <c r="Y168" s="160"/>
    </row>
    <row r="169" spans="1:25" ht="15">
      <c r="A169" s="632" t="s">
        <v>272</v>
      </c>
      <c r="B169" s="634"/>
      <c r="C169" s="245"/>
      <c r="D169" s="640"/>
      <c r="E169" s="54"/>
      <c r="F169" s="58"/>
      <c r="G169" s="685" t="s">
        <v>373</v>
      </c>
      <c r="H169" s="905" t="s">
        <v>206</v>
      </c>
      <c r="I169" s="686"/>
      <c r="J169" s="687">
        <v>1496.6</v>
      </c>
      <c r="K169" s="684">
        <v>1496.6</v>
      </c>
      <c r="L169" s="738"/>
      <c r="M169" s="7"/>
      <c r="O169" s="160"/>
      <c r="P169" s="160"/>
      <c r="Q169" s="873"/>
      <c r="R169" s="160"/>
      <c r="S169" s="160"/>
      <c r="T169" s="160"/>
      <c r="U169" s="160"/>
      <c r="V169" s="160"/>
      <c r="W169" s="160"/>
      <c r="X169" s="160"/>
      <c r="Y169" s="160"/>
    </row>
    <row r="170" spans="1:25" ht="15.75" thickBot="1">
      <c r="A170" s="633"/>
      <c r="B170" s="635"/>
      <c r="C170" s="244"/>
      <c r="D170" s="638">
        <f>SUM(E169,E170)</f>
        <v>0</v>
      </c>
      <c r="E170" s="55"/>
      <c r="F170" s="57"/>
      <c r="G170" s="341" t="s">
        <v>374</v>
      </c>
      <c r="H170" s="250"/>
      <c r="I170" s="881">
        <v>1512.6</v>
      </c>
      <c r="J170" s="654">
        <v>16</v>
      </c>
      <c r="K170" s="655">
        <v>16</v>
      </c>
      <c r="L170" s="740">
        <v>1512.6</v>
      </c>
      <c r="M170" s="7"/>
      <c r="O170" s="160"/>
      <c r="P170" s="160"/>
      <c r="Q170" s="927"/>
      <c r="R170" s="160"/>
      <c r="S170" s="160"/>
      <c r="T170" s="160"/>
      <c r="U170" s="160"/>
      <c r="V170" s="160"/>
      <c r="W170" s="160"/>
      <c r="X170" s="160"/>
      <c r="Y170" s="160"/>
    </row>
    <row r="171" spans="1:25" ht="15.75">
      <c r="A171" s="632" t="s">
        <v>273</v>
      </c>
      <c r="B171" s="634"/>
      <c r="C171" s="245"/>
      <c r="D171" s="637"/>
      <c r="E171" s="66"/>
      <c r="F171" s="67"/>
      <c r="G171" s="699" t="s">
        <v>375</v>
      </c>
      <c r="H171" s="915" t="s">
        <v>12</v>
      </c>
      <c r="I171" s="8"/>
      <c r="J171" s="714">
        <v>4313</v>
      </c>
      <c r="K171" s="715">
        <v>4006</v>
      </c>
      <c r="L171" s="738"/>
      <c r="M171" s="7"/>
      <c r="O171" s="160"/>
      <c r="P171" s="160"/>
      <c r="Q171" s="873"/>
      <c r="R171" s="932"/>
      <c r="S171" s="932"/>
      <c r="T171" s="160"/>
      <c r="U171" s="160"/>
      <c r="V171" s="160"/>
      <c r="W171" s="932"/>
      <c r="X171" s="932"/>
      <c r="Y171" s="160"/>
    </row>
    <row r="172" spans="1:25" ht="16.5" thickBot="1">
      <c r="A172" s="633"/>
      <c r="B172" s="635"/>
      <c r="C172" s="244"/>
      <c r="D172" s="638">
        <f>SUM(E171,E172)</f>
        <v>0</v>
      </c>
      <c r="E172" s="68"/>
      <c r="F172" s="69"/>
      <c r="G172" s="700" t="s">
        <v>376</v>
      </c>
      <c r="H172" s="249"/>
      <c r="I172" s="242">
        <v>4425</v>
      </c>
      <c r="J172" s="716">
        <v>112</v>
      </c>
      <c r="K172" s="717">
        <v>112</v>
      </c>
      <c r="L172" s="738"/>
      <c r="M172" s="7"/>
      <c r="O172" s="160"/>
      <c r="P172" s="160"/>
      <c r="Q172" s="926"/>
      <c r="R172" s="931"/>
      <c r="S172" s="160"/>
      <c r="T172" s="873"/>
      <c r="U172" s="931"/>
      <c r="V172" s="160"/>
      <c r="W172" s="160"/>
    </row>
    <row r="173" spans="1:25" ht="15">
      <c r="A173" s="632" t="s">
        <v>274</v>
      </c>
      <c r="B173" s="631"/>
      <c r="C173" s="243"/>
      <c r="D173" s="640"/>
      <c r="E173" s="53"/>
      <c r="F173" s="59"/>
      <c r="G173" s="337"/>
      <c r="H173" s="902" t="s">
        <v>220</v>
      </c>
      <c r="I173" s="60"/>
      <c r="J173" s="651">
        <v>8603.65</v>
      </c>
      <c r="K173" s="59">
        <v>8568.76</v>
      </c>
      <c r="L173" s="738"/>
      <c r="M173" s="7"/>
      <c r="O173" s="160"/>
      <c r="P173" s="160"/>
      <c r="Q173" s="926"/>
      <c r="R173" s="931"/>
      <c r="S173" s="160"/>
      <c r="T173" s="926"/>
      <c r="U173" s="931"/>
      <c r="V173" s="160"/>
      <c r="W173" s="160"/>
    </row>
    <row r="174" spans="1:25" ht="15.75" thickBot="1">
      <c r="A174" s="633"/>
      <c r="B174" s="631"/>
      <c r="C174" s="243"/>
      <c r="D174" s="638">
        <f>SUM(E173,E174)</f>
        <v>0</v>
      </c>
      <c r="E174" s="53"/>
      <c r="F174" s="59"/>
      <c r="G174" s="337"/>
      <c r="H174" s="247"/>
      <c r="I174" s="883">
        <v>9154.51</v>
      </c>
      <c r="J174" s="651">
        <v>550.86</v>
      </c>
      <c r="K174" s="59">
        <v>545.54999999999995</v>
      </c>
      <c r="L174" s="738"/>
      <c r="M174" s="7"/>
      <c r="O174" s="160"/>
      <c r="P174" s="160"/>
      <c r="Q174" s="873"/>
      <c r="R174" s="931"/>
      <c r="S174" s="160"/>
      <c r="T174" s="873"/>
      <c r="U174" s="931"/>
      <c r="V174" s="160"/>
      <c r="W174" s="160"/>
    </row>
    <row r="175" spans="1:25" ht="15">
      <c r="A175" s="632" t="s">
        <v>275</v>
      </c>
      <c r="B175" s="634"/>
      <c r="C175" s="245"/>
      <c r="D175" s="637"/>
      <c r="E175" s="54"/>
      <c r="F175" s="58"/>
      <c r="G175" s="340"/>
      <c r="H175" s="901" t="s">
        <v>199</v>
      </c>
      <c r="I175" s="8"/>
      <c r="J175" s="653">
        <v>3743.8</v>
      </c>
      <c r="K175" s="58">
        <v>462.1</v>
      </c>
      <c r="L175" s="738"/>
      <c r="M175" s="7"/>
      <c r="O175" s="160"/>
      <c r="P175" s="160"/>
      <c r="Q175" s="926"/>
      <c r="R175" s="931"/>
      <c r="S175" s="160"/>
      <c r="T175" s="926"/>
      <c r="U175" s="931"/>
      <c r="V175" s="160"/>
      <c r="W175" s="160"/>
    </row>
    <row r="176" spans="1:25" ht="15.75" thickBot="1">
      <c r="A176" s="633"/>
      <c r="B176" s="635"/>
      <c r="C176" s="244"/>
      <c r="D176" s="638">
        <f>SUM(E175,E176)</f>
        <v>0</v>
      </c>
      <c r="E176" s="55"/>
      <c r="F176" s="57"/>
      <c r="G176" s="337"/>
      <c r="H176" s="247"/>
      <c r="I176" s="885">
        <v>3751.2</v>
      </c>
      <c r="J176" s="651">
        <v>7.4</v>
      </c>
      <c r="K176" s="59">
        <v>2.2000000000000002</v>
      </c>
      <c r="L176" s="740">
        <v>17330.71</v>
      </c>
      <c r="M176" s="7"/>
      <c r="O176" s="160"/>
      <c r="P176" s="160"/>
      <c r="Q176" s="160"/>
      <c r="R176" s="160"/>
      <c r="S176" s="160"/>
      <c r="T176" s="160"/>
      <c r="U176" s="160"/>
      <c r="V176" s="160"/>
      <c r="W176" s="160"/>
    </row>
    <row r="177" spans="1:23" ht="15">
      <c r="A177" s="632" t="s">
        <v>276</v>
      </c>
      <c r="B177" s="634"/>
      <c r="C177" s="245"/>
      <c r="D177" s="640"/>
      <c r="E177" s="54"/>
      <c r="F177" s="58"/>
      <c r="G177" s="685" t="s">
        <v>377</v>
      </c>
      <c r="H177" s="905" t="s">
        <v>201</v>
      </c>
      <c r="I177" s="686"/>
      <c r="J177" s="687">
        <v>11.2</v>
      </c>
      <c r="K177" s="684">
        <v>11.2</v>
      </c>
      <c r="L177" s="738"/>
      <c r="M177" s="7"/>
      <c r="N177" s="893"/>
      <c r="O177" s="160"/>
      <c r="P177" s="160"/>
      <c r="Q177" s="873"/>
      <c r="R177" s="931"/>
      <c r="S177" s="160"/>
      <c r="T177" s="873"/>
      <c r="U177" s="931"/>
      <c r="V177" s="160"/>
      <c r="W177" s="160"/>
    </row>
    <row r="178" spans="1:23" ht="15.75" thickBot="1">
      <c r="A178" s="633"/>
      <c r="B178" s="635"/>
      <c r="C178" s="244"/>
      <c r="D178" s="638">
        <f t="shared" ref="D178" si="11">SUM(E177,E178)</f>
        <v>0</v>
      </c>
      <c r="E178" s="55"/>
      <c r="F178" s="57"/>
      <c r="G178" s="338"/>
      <c r="H178" s="248"/>
      <c r="I178" s="242">
        <v>11.2</v>
      </c>
      <c r="J178" s="652">
        <v>0</v>
      </c>
      <c r="K178" s="57">
        <v>0</v>
      </c>
      <c r="L178" s="738"/>
      <c r="M178" s="7"/>
      <c r="N178" s="893"/>
      <c r="O178" s="160"/>
      <c r="P178" s="160"/>
      <c r="Q178" s="926"/>
      <c r="R178" s="931"/>
      <c r="S178" s="160"/>
      <c r="T178" s="926"/>
      <c r="U178" s="931"/>
      <c r="V178" s="932"/>
      <c r="W178" s="160"/>
    </row>
    <row r="179" spans="1:23" ht="15">
      <c r="A179" s="632" t="s">
        <v>277</v>
      </c>
      <c r="B179" s="631"/>
      <c r="C179" s="243"/>
      <c r="D179" s="637"/>
      <c r="E179" s="53"/>
      <c r="F179" s="59"/>
      <c r="G179" s="337"/>
      <c r="H179" s="902" t="s">
        <v>223</v>
      </c>
      <c r="I179" s="8"/>
      <c r="J179" s="651">
        <v>915.4</v>
      </c>
      <c r="K179" s="59">
        <v>853.6</v>
      </c>
      <c r="L179" s="738"/>
      <c r="M179" s="7"/>
      <c r="O179" s="160"/>
      <c r="P179" s="160"/>
      <c r="Q179" s="873"/>
      <c r="R179" s="931"/>
      <c r="S179" s="160"/>
      <c r="T179" s="873"/>
      <c r="U179" s="931"/>
      <c r="V179" s="160"/>
      <c r="W179" s="160"/>
    </row>
    <row r="180" spans="1:23" ht="15.75" thickBot="1">
      <c r="A180" s="633"/>
      <c r="B180" s="631"/>
      <c r="C180" s="243"/>
      <c r="D180" s="638">
        <f t="shared" ref="D180" si="12">SUM(E179,E180)</f>
        <v>0</v>
      </c>
      <c r="E180" s="53"/>
      <c r="F180" s="59"/>
      <c r="G180" s="341"/>
      <c r="H180" s="250"/>
      <c r="I180" s="884">
        <v>964.2</v>
      </c>
      <c r="J180" s="654">
        <v>48.8</v>
      </c>
      <c r="K180" s="655">
        <v>36.9</v>
      </c>
      <c r="L180" s="740">
        <v>975.4</v>
      </c>
      <c r="M180" s="7"/>
      <c r="O180" s="160"/>
      <c r="P180" s="160"/>
      <c r="Q180" s="926"/>
      <c r="R180" s="931"/>
      <c r="S180" s="160"/>
      <c r="T180" s="926"/>
      <c r="U180" s="931"/>
      <c r="V180" s="160"/>
      <c r="W180" s="160"/>
    </row>
    <row r="181" spans="1:23" ht="15">
      <c r="A181" s="632" t="s">
        <v>278</v>
      </c>
      <c r="B181" s="634"/>
      <c r="C181" s="245"/>
      <c r="D181" s="640"/>
      <c r="E181" s="54"/>
      <c r="F181" s="58"/>
      <c r="G181" s="693" t="s">
        <v>378</v>
      </c>
      <c r="H181" s="905" t="s">
        <v>208</v>
      </c>
      <c r="I181" s="686"/>
      <c r="J181" s="687">
        <v>85.8</v>
      </c>
      <c r="K181" s="684">
        <v>85.8</v>
      </c>
      <c r="L181" s="738"/>
      <c r="M181" s="5"/>
      <c r="O181" s="160"/>
      <c r="P181" s="160"/>
      <c r="Q181" s="160"/>
      <c r="R181" s="160"/>
      <c r="S181" s="160"/>
      <c r="T181" s="160"/>
      <c r="U181" s="160"/>
      <c r="V181" s="160"/>
      <c r="W181" s="160"/>
    </row>
    <row r="182" spans="1:23" ht="15.75" thickBot="1">
      <c r="A182" s="633"/>
      <c r="B182" s="635"/>
      <c r="C182" s="244"/>
      <c r="D182" s="638">
        <f t="shared" ref="D182" si="13">SUM(E181,E182)</f>
        <v>0</v>
      </c>
      <c r="E182" s="55"/>
      <c r="F182" s="57"/>
      <c r="G182" s="338"/>
      <c r="H182" s="248"/>
      <c r="I182" s="242">
        <v>100.7</v>
      </c>
      <c r="J182" s="652">
        <v>14.9</v>
      </c>
      <c r="K182" s="57">
        <v>14.9</v>
      </c>
      <c r="L182" s="738"/>
      <c r="M182" s="6"/>
      <c r="O182" s="160"/>
      <c r="P182" s="160"/>
      <c r="Q182" s="928"/>
      <c r="R182" s="932"/>
      <c r="S182" s="160"/>
      <c r="T182" s="160"/>
      <c r="U182" s="932"/>
      <c r="V182" s="932"/>
      <c r="W182" s="160"/>
    </row>
    <row r="183" spans="1:23" ht="15">
      <c r="A183" s="632" t="s">
        <v>279</v>
      </c>
      <c r="B183" s="631"/>
      <c r="C183" s="243"/>
      <c r="D183" s="640"/>
      <c r="E183" s="54"/>
      <c r="F183" s="58"/>
      <c r="G183" s="340"/>
      <c r="H183" s="901" t="s">
        <v>221</v>
      </c>
      <c r="I183" s="8"/>
      <c r="J183" s="651">
        <v>2334.4</v>
      </c>
      <c r="K183" s="59">
        <v>2330.1999999999998</v>
      </c>
      <c r="L183" s="738"/>
      <c r="M183" s="5"/>
      <c r="O183" s="160"/>
      <c r="P183" s="160"/>
      <c r="Q183" s="160"/>
      <c r="R183" s="160"/>
      <c r="S183" s="160"/>
      <c r="T183" s="160"/>
      <c r="U183" s="160"/>
      <c r="V183" s="160"/>
      <c r="W183" s="160"/>
    </row>
    <row r="184" spans="1:23" ht="15.75" thickBot="1">
      <c r="A184" s="633"/>
      <c r="B184" s="631"/>
      <c r="C184" s="243"/>
      <c r="D184" s="638">
        <f>SUM(E183,E184)</f>
        <v>0</v>
      </c>
      <c r="E184" s="55"/>
      <c r="F184" s="57"/>
      <c r="G184" s="341"/>
      <c r="H184" s="250"/>
      <c r="I184" s="884">
        <v>2417.9</v>
      </c>
      <c r="J184" s="654">
        <v>83.5</v>
      </c>
      <c r="K184" s="655">
        <v>83.5</v>
      </c>
      <c r="L184" s="739">
        <v>2518.6</v>
      </c>
      <c r="M184" s="6"/>
      <c r="O184" s="160"/>
      <c r="P184" s="160"/>
      <c r="Q184" s="160"/>
      <c r="R184" s="160"/>
      <c r="S184" s="160"/>
      <c r="T184" s="160"/>
      <c r="U184" s="160"/>
      <c r="V184" s="160"/>
      <c r="W184" s="160"/>
    </row>
    <row r="185" spans="1:23" ht="15">
      <c r="A185" s="632" t="s">
        <v>280</v>
      </c>
      <c r="B185" s="634"/>
      <c r="C185" s="245"/>
      <c r="D185" s="640"/>
      <c r="E185" s="54"/>
      <c r="F185" s="58"/>
      <c r="G185" s="685" t="s">
        <v>379</v>
      </c>
      <c r="H185" s="905" t="s">
        <v>208</v>
      </c>
      <c r="I185" s="686"/>
      <c r="J185" s="687">
        <v>5715.02</v>
      </c>
      <c r="K185" s="684">
        <v>5715</v>
      </c>
      <c r="L185" s="738"/>
      <c r="M185" s="5"/>
      <c r="O185" s="160"/>
      <c r="P185" s="160"/>
      <c r="Q185" s="160"/>
      <c r="R185" s="160"/>
      <c r="S185" s="160"/>
      <c r="T185" s="160"/>
      <c r="U185" s="160"/>
      <c r="V185" s="160"/>
      <c r="W185" s="160"/>
    </row>
    <row r="186" spans="1:23" ht="15.75" thickBot="1">
      <c r="A186" s="633"/>
      <c r="B186" s="635"/>
      <c r="C186" s="244"/>
      <c r="D186" s="638">
        <f>SUM(E185,E186)</f>
        <v>0</v>
      </c>
      <c r="E186" s="55"/>
      <c r="F186" s="57"/>
      <c r="G186" s="338"/>
      <c r="H186" s="248"/>
      <c r="I186" s="242">
        <v>6174.24</v>
      </c>
      <c r="J186" s="652">
        <v>459.22</v>
      </c>
      <c r="K186" s="57">
        <v>459.22</v>
      </c>
      <c r="L186" s="738"/>
      <c r="M186" s="6"/>
      <c r="O186" s="160"/>
      <c r="P186" s="160"/>
      <c r="Q186" s="160"/>
      <c r="R186" s="160"/>
      <c r="S186" s="160"/>
      <c r="T186" s="160"/>
      <c r="U186" s="160"/>
      <c r="V186" s="160"/>
      <c r="W186" s="160"/>
    </row>
    <row r="187" spans="1:23" ht="15">
      <c r="A187" s="632" t="s">
        <v>281</v>
      </c>
      <c r="B187" s="631"/>
      <c r="C187" s="243"/>
      <c r="D187" s="640"/>
      <c r="E187" s="53"/>
      <c r="F187" s="59"/>
      <c r="G187" s="337"/>
      <c r="H187" s="902" t="s">
        <v>218</v>
      </c>
      <c r="I187" s="8"/>
      <c r="J187" s="651">
        <v>2643.56</v>
      </c>
      <c r="K187" s="59">
        <v>2422.7399999999998</v>
      </c>
      <c r="L187" s="738"/>
      <c r="M187" s="5"/>
      <c r="O187" s="160"/>
      <c r="P187" s="160"/>
      <c r="Q187" s="873"/>
      <c r="R187" s="160"/>
      <c r="S187" s="160"/>
      <c r="T187" s="160"/>
      <c r="U187" s="160"/>
      <c r="V187" s="160"/>
      <c r="W187" s="160"/>
    </row>
    <row r="188" spans="1:23" ht="15.75" thickBot="1">
      <c r="A188" s="633"/>
      <c r="B188" s="631"/>
      <c r="C188" s="243"/>
      <c r="D188" s="638">
        <f t="shared" ref="D188" si="14">SUM(E187,E188)</f>
        <v>0</v>
      </c>
      <c r="E188" s="53"/>
      <c r="F188" s="59"/>
      <c r="G188" s="341"/>
      <c r="H188" s="250"/>
      <c r="I188" s="884">
        <v>2777.14</v>
      </c>
      <c r="J188" s="654">
        <v>133.58000000000001</v>
      </c>
      <c r="K188" s="655">
        <v>90.4</v>
      </c>
      <c r="L188" s="739">
        <v>8951.3799999999992</v>
      </c>
      <c r="M188" s="6"/>
      <c r="O188" s="160"/>
      <c r="P188" s="160"/>
      <c r="Q188" s="926"/>
      <c r="R188" s="160"/>
      <c r="S188" s="160"/>
      <c r="T188" s="160"/>
      <c r="U188" s="160"/>
      <c r="V188" s="160"/>
      <c r="W188" s="160"/>
    </row>
    <row r="189" spans="1:23" ht="15">
      <c r="A189" s="632" t="s">
        <v>282</v>
      </c>
      <c r="B189" s="634"/>
      <c r="C189" s="245"/>
      <c r="D189" s="640"/>
      <c r="E189" s="54"/>
      <c r="F189" s="58"/>
      <c r="G189" s="693" t="s">
        <v>380</v>
      </c>
      <c r="H189" s="905" t="s">
        <v>222</v>
      </c>
      <c r="I189" s="686"/>
      <c r="J189" s="687">
        <v>4367.83</v>
      </c>
      <c r="K189" s="684">
        <v>4039.51</v>
      </c>
      <c r="L189" s="738"/>
      <c r="M189" s="6"/>
      <c r="O189" s="160"/>
      <c r="P189" s="160"/>
      <c r="Q189" s="873"/>
      <c r="R189" s="160"/>
      <c r="S189" s="160"/>
      <c r="T189" s="160"/>
      <c r="U189" s="160"/>
      <c r="V189" s="160"/>
      <c r="W189" s="160"/>
    </row>
    <row r="190" spans="1:23" ht="15.75" thickBot="1">
      <c r="A190" s="633"/>
      <c r="B190" s="635"/>
      <c r="C190" s="244"/>
      <c r="D190" s="638">
        <f>SUM(E189,E190)</f>
        <v>0</v>
      </c>
      <c r="E190" s="55"/>
      <c r="F190" s="57"/>
      <c r="G190" s="338"/>
      <c r="H190" s="248"/>
      <c r="I190" s="242">
        <v>4400.8999999999996</v>
      </c>
      <c r="J190" s="652">
        <v>33.07</v>
      </c>
      <c r="K190" s="57">
        <v>15.16</v>
      </c>
      <c r="L190" s="738"/>
      <c r="M190" s="6"/>
      <c r="O190" s="160"/>
      <c r="P190" s="160"/>
      <c r="Q190" s="926"/>
      <c r="R190" s="160"/>
      <c r="S190" s="160"/>
      <c r="T190" s="160"/>
      <c r="U190" s="160"/>
      <c r="V190" s="160"/>
      <c r="W190" s="160"/>
    </row>
    <row r="191" spans="1:23" ht="15">
      <c r="A191" s="632" t="s">
        <v>283</v>
      </c>
      <c r="B191" s="631"/>
      <c r="C191" s="243"/>
      <c r="D191" s="640"/>
      <c r="E191" s="54"/>
      <c r="F191" s="58"/>
      <c r="G191" s="340"/>
      <c r="H191" s="901" t="s">
        <v>211</v>
      </c>
      <c r="I191" s="8"/>
      <c r="J191" s="651">
        <v>920.16</v>
      </c>
      <c r="K191" s="59">
        <v>405.03</v>
      </c>
      <c r="L191" s="738"/>
      <c r="M191" s="5"/>
      <c r="O191" s="160"/>
      <c r="P191" s="160"/>
      <c r="Q191" s="160"/>
      <c r="R191" s="160"/>
      <c r="S191" s="160"/>
      <c r="T191" s="160"/>
      <c r="U191" s="160"/>
      <c r="V191" s="160"/>
      <c r="W191" s="160"/>
    </row>
    <row r="192" spans="1:23" ht="15.75" thickBot="1">
      <c r="A192" s="633"/>
      <c r="B192" s="631"/>
      <c r="C192" s="243"/>
      <c r="D192" s="638">
        <f t="shared" ref="D192" si="15">SUM(E191,E192)</f>
        <v>0</v>
      </c>
      <c r="E192" s="55"/>
      <c r="F192" s="57"/>
      <c r="G192" s="341"/>
      <c r="H192" s="250"/>
      <c r="I192" s="884">
        <v>940.89</v>
      </c>
      <c r="J192" s="654">
        <v>20.73</v>
      </c>
      <c r="K192" s="655">
        <v>17.59</v>
      </c>
      <c r="L192" s="739">
        <v>5341.79</v>
      </c>
      <c r="M192" s="868"/>
      <c r="O192" s="160"/>
      <c r="P192" s="160"/>
      <c r="Q192" s="160"/>
      <c r="R192" s="160"/>
      <c r="S192" s="160"/>
      <c r="T192" s="160"/>
      <c r="U192" s="160"/>
      <c r="V192" s="160"/>
      <c r="W192" s="160"/>
    </row>
    <row r="193" spans="1:23" ht="15">
      <c r="A193" s="632" t="s">
        <v>284</v>
      </c>
      <c r="B193" s="634"/>
      <c r="C193" s="245"/>
      <c r="D193" s="640"/>
      <c r="E193" s="53"/>
      <c r="F193" s="59"/>
      <c r="G193" s="685" t="s">
        <v>381</v>
      </c>
      <c r="H193" s="905" t="s">
        <v>212</v>
      </c>
      <c r="I193" s="686"/>
      <c r="J193" s="687">
        <v>5441.6</v>
      </c>
      <c r="K193" s="684">
        <v>0</v>
      </c>
      <c r="L193" s="738"/>
      <c r="M193" s="5"/>
      <c r="O193" s="160"/>
      <c r="P193" s="160"/>
      <c r="Q193" s="160"/>
      <c r="R193" s="160"/>
      <c r="S193" s="160"/>
      <c r="T193" s="160"/>
      <c r="U193" s="160"/>
      <c r="V193" s="160"/>
      <c r="W193" s="160"/>
    </row>
    <row r="194" spans="1:23" ht="15.75" thickBot="1">
      <c r="A194" s="633"/>
      <c r="B194" s="635"/>
      <c r="C194" s="244"/>
      <c r="D194" s="638">
        <f>SUM(E193,E194)</f>
        <v>0</v>
      </c>
      <c r="E194" s="53"/>
      <c r="F194" s="59"/>
      <c r="G194" s="337"/>
      <c r="H194" s="247"/>
      <c r="I194" s="886">
        <v>5783.7</v>
      </c>
      <c r="J194" s="641">
        <v>342.1</v>
      </c>
      <c r="K194" s="59">
        <v>0</v>
      </c>
      <c r="L194" s="738"/>
      <c r="M194" s="6"/>
      <c r="O194" s="873"/>
      <c r="P194" s="160"/>
      <c r="Q194" s="160"/>
      <c r="R194" s="160"/>
      <c r="S194" s="873"/>
      <c r="T194" s="160"/>
      <c r="U194" s="160"/>
      <c r="V194" s="160"/>
      <c r="W194" s="160"/>
    </row>
    <row r="195" spans="1:23" ht="15">
      <c r="A195" s="632" t="s">
        <v>285</v>
      </c>
      <c r="B195" s="634"/>
      <c r="C195" s="245"/>
      <c r="D195" s="640"/>
      <c r="E195" s="54"/>
      <c r="F195" s="58"/>
      <c r="G195" s="340"/>
      <c r="H195" s="901" t="s">
        <v>199</v>
      </c>
      <c r="I195" s="60"/>
      <c r="J195" s="653">
        <v>2586.8000000000002</v>
      </c>
      <c r="K195" s="58">
        <v>2603.4</v>
      </c>
      <c r="L195" s="738"/>
      <c r="M195" s="5"/>
      <c r="O195" s="931"/>
      <c r="P195" s="873"/>
      <c r="Q195" s="931"/>
      <c r="R195" s="160"/>
      <c r="S195" s="931"/>
      <c r="T195" s="931"/>
      <c r="U195" s="160"/>
      <c r="V195" s="160"/>
      <c r="W195" s="160"/>
    </row>
    <row r="196" spans="1:23" ht="15.75" thickBot="1">
      <c r="A196" s="633"/>
      <c r="B196" s="635"/>
      <c r="C196" s="244"/>
      <c r="D196" s="638">
        <f>SUM(E195,E196)</f>
        <v>0</v>
      </c>
      <c r="E196" s="55"/>
      <c r="F196" s="57"/>
      <c r="G196" s="341"/>
      <c r="H196" s="250"/>
      <c r="I196" s="887">
        <v>2622.9</v>
      </c>
      <c r="J196" s="654">
        <v>36.1</v>
      </c>
      <c r="K196" s="655">
        <v>0</v>
      </c>
      <c r="L196" s="740">
        <v>8406.6</v>
      </c>
      <c r="M196" s="6"/>
      <c r="O196" s="873"/>
      <c r="P196" s="931"/>
      <c r="Q196" s="931"/>
      <c r="R196" s="160"/>
      <c r="S196" s="873"/>
      <c r="T196" s="931"/>
      <c r="U196" s="160"/>
      <c r="V196" s="160"/>
      <c r="W196" s="160"/>
    </row>
    <row r="197" spans="1:23" ht="15">
      <c r="A197" s="632" t="s">
        <v>387</v>
      </c>
      <c r="B197" s="634"/>
      <c r="C197" s="245"/>
      <c r="D197" s="640"/>
      <c r="E197" s="53"/>
      <c r="F197" s="59"/>
      <c r="G197" s="685" t="s">
        <v>365</v>
      </c>
      <c r="H197" s="905" t="s">
        <v>213</v>
      </c>
      <c r="I197" s="686"/>
      <c r="J197" s="934">
        <v>0</v>
      </c>
      <c r="K197" s="939">
        <v>0</v>
      </c>
      <c r="L197" s="738"/>
      <c r="M197" s="6"/>
      <c r="O197" s="931"/>
      <c r="P197" s="873"/>
      <c r="Q197" s="931"/>
      <c r="R197" s="160"/>
      <c r="S197" s="931"/>
      <c r="T197" s="931"/>
      <c r="U197" s="160"/>
      <c r="V197" s="160"/>
      <c r="W197" s="160"/>
    </row>
    <row r="198" spans="1:23" ht="15.75" thickBot="1">
      <c r="A198" s="633"/>
      <c r="B198" s="635"/>
      <c r="C198" s="244"/>
      <c r="D198" s="638">
        <f t="shared" ref="D198" si="16">SUM(E197,E198)</f>
        <v>0</v>
      </c>
      <c r="E198" s="53"/>
      <c r="F198" s="59"/>
      <c r="G198" s="337" t="s">
        <v>366</v>
      </c>
      <c r="H198" s="247"/>
      <c r="I198" s="886">
        <v>15.8</v>
      </c>
      <c r="J198" s="931">
        <v>15.8</v>
      </c>
      <c r="K198" s="940">
        <v>15.8</v>
      </c>
      <c r="L198" s="738"/>
      <c r="M198" s="6"/>
      <c r="O198" s="160"/>
      <c r="P198" s="931"/>
      <c r="Q198" s="931"/>
      <c r="R198" s="160"/>
      <c r="S198" s="946"/>
      <c r="T198" s="931"/>
      <c r="U198" s="160"/>
      <c r="V198" s="160"/>
      <c r="W198" s="160"/>
    </row>
    <row r="199" spans="1:23" ht="15">
      <c r="A199" s="632" t="s">
        <v>388</v>
      </c>
      <c r="B199" s="634"/>
      <c r="C199" s="245"/>
      <c r="D199" s="640"/>
      <c r="E199" s="54"/>
      <c r="F199" s="58"/>
      <c r="G199" s="340"/>
      <c r="H199" s="901" t="s">
        <v>204</v>
      </c>
      <c r="I199" s="60"/>
      <c r="J199" s="935">
        <v>5698.2</v>
      </c>
      <c r="K199" s="941">
        <v>5493.44</v>
      </c>
      <c r="L199" s="738"/>
      <c r="M199" s="5"/>
      <c r="O199" s="160"/>
      <c r="P199" s="946"/>
      <c r="Q199" s="933"/>
      <c r="R199" s="873"/>
      <c r="S199" s="933"/>
      <c r="T199" s="933"/>
      <c r="U199" s="160"/>
      <c r="V199" s="160"/>
      <c r="W199" s="160"/>
    </row>
    <row r="200" spans="1:23" ht="15.75" thickBot="1">
      <c r="A200" s="633"/>
      <c r="B200" s="635"/>
      <c r="C200" s="244"/>
      <c r="D200" s="638">
        <f t="shared" ref="D200" si="17">SUM(E199,E200)</f>
        <v>0</v>
      </c>
      <c r="E200" s="55"/>
      <c r="F200" s="57"/>
      <c r="G200" s="338"/>
      <c r="H200" s="248"/>
      <c r="I200" s="894">
        <v>6000</v>
      </c>
      <c r="J200" s="936">
        <v>301.8</v>
      </c>
      <c r="K200" s="942">
        <v>301.8</v>
      </c>
      <c r="L200" s="892"/>
      <c r="M200" s="6"/>
      <c r="O200" s="160"/>
      <c r="P200" s="933"/>
      <c r="Q200" s="933"/>
      <c r="R200" s="927"/>
      <c r="S200" s="933"/>
      <c r="T200" s="933"/>
      <c r="U200" s="160"/>
      <c r="V200" s="160"/>
      <c r="W200" s="160"/>
    </row>
    <row r="201" spans="1:23" ht="15.75">
      <c r="A201" s="632" t="s">
        <v>400</v>
      </c>
      <c r="B201" s="634"/>
      <c r="C201" s="245"/>
      <c r="D201" s="640"/>
      <c r="E201" s="84"/>
      <c r="F201" s="85"/>
      <c r="G201" s="896"/>
      <c r="H201" s="915" t="s">
        <v>215</v>
      </c>
      <c r="I201" s="897"/>
      <c r="J201" s="933">
        <v>25.11</v>
      </c>
      <c r="K201" s="943">
        <v>0</v>
      </c>
      <c r="L201" s="738"/>
      <c r="M201" s="5"/>
      <c r="O201" s="160"/>
      <c r="P201" s="160"/>
      <c r="Q201" s="160"/>
      <c r="R201" s="873"/>
      <c r="S201" s="160"/>
      <c r="T201" s="160"/>
      <c r="U201" s="160"/>
      <c r="V201" s="160"/>
      <c r="W201" s="160"/>
    </row>
    <row r="202" spans="1:23" ht="16.5" thickBot="1">
      <c r="A202" s="633"/>
      <c r="B202" s="635"/>
      <c r="C202" s="244"/>
      <c r="D202" s="638">
        <f t="shared" ref="D202" si="18">SUM(E201,E202)</f>
        <v>0</v>
      </c>
      <c r="E202" s="86"/>
      <c r="F202" s="87"/>
      <c r="G202" s="702"/>
      <c r="H202" s="703"/>
      <c r="I202" s="888">
        <v>30.11</v>
      </c>
      <c r="J202" s="937">
        <v>5</v>
      </c>
      <c r="K202" s="944">
        <v>0</v>
      </c>
      <c r="L202" s="938">
        <v>6045.91</v>
      </c>
      <c r="M202" s="6"/>
      <c r="O202" s="160"/>
      <c r="P202" s="160"/>
      <c r="Q202" s="160"/>
      <c r="R202" s="926"/>
      <c r="S202" s="160"/>
      <c r="T202" s="160"/>
      <c r="U202" s="160"/>
      <c r="V202" s="160"/>
      <c r="W202" s="160"/>
    </row>
    <row r="203" spans="1:23" ht="15">
      <c r="A203" s="632" t="s">
        <v>517</v>
      </c>
      <c r="B203" s="631"/>
      <c r="C203" s="243"/>
      <c r="D203" s="640"/>
      <c r="E203" s="82"/>
      <c r="F203" s="83"/>
      <c r="G203" s="337" t="s">
        <v>382</v>
      </c>
      <c r="H203" s="902" t="s">
        <v>216</v>
      </c>
      <c r="I203" s="8"/>
      <c r="J203" s="651">
        <v>1527.9</v>
      </c>
      <c r="K203" s="59">
        <v>1527.9</v>
      </c>
      <c r="L203" s="738"/>
      <c r="M203" s="5"/>
      <c r="O203" s="160"/>
      <c r="P203" s="932"/>
      <c r="Q203" s="932"/>
      <c r="R203" s="873"/>
      <c r="S203" s="160"/>
      <c r="T203" s="932"/>
      <c r="U203" s="932"/>
      <c r="V203" s="160"/>
      <c r="W203" s="160"/>
    </row>
    <row r="204" spans="1:23" ht="15.75" thickBot="1">
      <c r="A204" s="633"/>
      <c r="B204" s="631"/>
      <c r="C204" s="243"/>
      <c r="D204" s="638">
        <f t="shared" ref="D204" si="19">SUM(E203,E204)</f>
        <v>0</v>
      </c>
      <c r="E204" s="82"/>
      <c r="F204" s="83"/>
      <c r="G204" s="337"/>
      <c r="H204" s="247"/>
      <c r="I204" s="886">
        <v>1575.9</v>
      </c>
      <c r="J204" s="651">
        <v>48</v>
      </c>
      <c r="K204" s="59">
        <v>48</v>
      </c>
      <c r="L204" s="740">
        <v>1575.9</v>
      </c>
      <c r="M204" s="6"/>
      <c r="O204" s="160"/>
      <c r="P204" s="160"/>
      <c r="Q204" s="160"/>
      <c r="R204" s="927"/>
      <c r="S204" s="160"/>
      <c r="T204" s="160"/>
      <c r="U204" s="160"/>
      <c r="V204" s="160"/>
      <c r="W204" s="160"/>
    </row>
    <row r="205" spans="1:23" ht="15">
      <c r="A205" s="632" t="s">
        <v>519</v>
      </c>
      <c r="B205" s="634"/>
      <c r="C205" s="245"/>
      <c r="D205" s="640"/>
      <c r="E205" s="88"/>
      <c r="F205" s="89"/>
      <c r="G205" s="692" t="s">
        <v>383</v>
      </c>
      <c r="H205" s="905" t="s">
        <v>216</v>
      </c>
      <c r="I205" s="686"/>
      <c r="J205" s="687">
        <v>110.3</v>
      </c>
      <c r="K205" s="684">
        <v>110.3</v>
      </c>
      <c r="L205" s="738"/>
      <c r="M205" s="5"/>
      <c r="O205" s="160"/>
      <c r="P205" s="160"/>
      <c r="Q205" s="160"/>
      <c r="R205" s="160"/>
      <c r="S205" s="160"/>
      <c r="T205" s="160"/>
      <c r="U205" s="160"/>
      <c r="V205" s="160"/>
      <c r="W205" s="160"/>
    </row>
    <row r="206" spans="1:23" ht="15.75" thickBot="1">
      <c r="A206" s="633"/>
      <c r="B206" s="635"/>
      <c r="C206" s="244"/>
      <c r="D206" s="638">
        <f>SUM(E205,E206)</f>
        <v>0</v>
      </c>
      <c r="E206" s="90"/>
      <c r="F206" s="91"/>
      <c r="G206" s="341"/>
      <c r="H206" s="250"/>
      <c r="I206" s="887">
        <v>110.3</v>
      </c>
      <c r="J206" s="654">
        <v>0</v>
      </c>
      <c r="K206" s="655">
        <v>0</v>
      </c>
      <c r="L206" s="739">
        <v>110.3</v>
      </c>
      <c r="M206" s="7"/>
      <c r="O206" s="931"/>
      <c r="P206" s="160"/>
      <c r="Q206" s="160"/>
      <c r="R206" s="930"/>
      <c r="S206" s="160"/>
      <c r="T206" s="160"/>
      <c r="U206" s="160"/>
      <c r="V206" s="160"/>
      <c r="W206" s="160"/>
    </row>
    <row r="207" spans="1:23" ht="15.75">
      <c r="A207" s="632" t="s">
        <v>520</v>
      </c>
      <c r="B207" s="631"/>
      <c r="C207" s="243"/>
      <c r="D207" s="642"/>
      <c r="E207" s="92"/>
      <c r="F207" s="93"/>
      <c r="G207" s="699" t="s">
        <v>384</v>
      </c>
      <c r="H207" s="915" t="s">
        <v>213</v>
      </c>
      <c r="I207" s="264"/>
      <c r="J207" s="714">
        <v>3774</v>
      </c>
      <c r="K207" s="715">
        <v>484.9</v>
      </c>
      <c r="L207" s="738"/>
      <c r="M207" s="5"/>
      <c r="O207" s="931"/>
      <c r="P207" s="160"/>
      <c r="Q207" s="873"/>
      <c r="R207" s="933"/>
      <c r="S207" s="160"/>
      <c r="T207" s="160"/>
      <c r="U207" s="160"/>
      <c r="V207" s="160"/>
      <c r="W207" s="160"/>
    </row>
    <row r="208" spans="1:23" ht="16.5" thickBot="1">
      <c r="A208" s="633"/>
      <c r="B208" s="631"/>
      <c r="C208" s="243"/>
      <c r="D208" s="642">
        <v>0</v>
      </c>
      <c r="E208" s="92"/>
      <c r="F208" s="93"/>
      <c r="G208" s="699" t="s">
        <v>385</v>
      </c>
      <c r="H208" s="701"/>
      <c r="I208" s="889">
        <v>4072.2</v>
      </c>
      <c r="J208" s="714">
        <v>298.2</v>
      </c>
      <c r="K208" s="715">
        <v>59.3</v>
      </c>
      <c r="L208" s="740">
        <v>4072.2</v>
      </c>
      <c r="M208" s="6"/>
      <c r="O208" s="932"/>
      <c r="P208" s="160"/>
      <c r="Q208" s="927"/>
      <c r="R208" s="933"/>
      <c r="S208" s="160"/>
      <c r="T208" s="160"/>
      <c r="U208" s="160"/>
      <c r="V208" s="160"/>
      <c r="W208" s="160"/>
    </row>
    <row r="209" spans="1:23" ht="15.75">
      <c r="A209" s="632" t="s">
        <v>521</v>
      </c>
      <c r="B209" s="634"/>
      <c r="C209" s="245"/>
      <c r="D209" s="643"/>
      <c r="E209" s="94"/>
      <c r="F209" s="720"/>
      <c r="G209" s="685" t="s">
        <v>329</v>
      </c>
      <c r="H209" s="905" t="s">
        <v>191</v>
      </c>
      <c r="I209" s="686"/>
      <c r="J209" s="687">
        <v>1088.4000000000001</v>
      </c>
      <c r="K209" s="684">
        <v>410.4</v>
      </c>
      <c r="L209" s="741"/>
      <c r="O209" s="160"/>
      <c r="P209" s="160"/>
      <c r="Q209" s="873"/>
      <c r="R209" s="160"/>
      <c r="S209" s="160"/>
      <c r="T209" s="160"/>
      <c r="U209" s="160"/>
      <c r="V209" s="160"/>
      <c r="W209" s="160"/>
    </row>
    <row r="210" spans="1:23" ht="16.5" thickBot="1">
      <c r="A210" s="633"/>
      <c r="B210" s="635"/>
      <c r="C210" s="244"/>
      <c r="D210" s="644">
        <f>SUM(E209,E210)</f>
        <v>0</v>
      </c>
      <c r="E210" s="95"/>
      <c r="F210" s="721"/>
      <c r="G210" s="338"/>
      <c r="H210" s="248"/>
      <c r="I210" s="883">
        <v>1141.7</v>
      </c>
      <c r="J210" s="652">
        <v>53.3</v>
      </c>
      <c r="K210" s="57">
        <v>15.5</v>
      </c>
      <c r="L210" s="741"/>
      <c r="O210" s="160"/>
      <c r="P210" s="160"/>
      <c r="Q210" s="926"/>
      <c r="R210" s="932"/>
      <c r="S210" s="160"/>
      <c r="T210" s="160"/>
      <c r="U210" s="160"/>
      <c r="V210" s="160"/>
      <c r="W210" s="160"/>
    </row>
    <row r="211" spans="1:23" ht="15.75">
      <c r="A211" s="632" t="s">
        <v>527</v>
      </c>
      <c r="B211" s="634"/>
      <c r="C211" s="245"/>
      <c r="D211" s="643"/>
      <c r="E211" s="94"/>
      <c r="F211" s="720"/>
      <c r="G211" s="340"/>
      <c r="H211" s="901" t="s">
        <v>218</v>
      </c>
      <c r="I211" s="60"/>
      <c r="J211" s="653">
        <v>7797.08</v>
      </c>
      <c r="K211" s="58">
        <v>6786.25</v>
      </c>
      <c r="L211" s="741"/>
      <c r="O211" s="160"/>
      <c r="P211" s="160"/>
      <c r="Q211" s="873"/>
      <c r="R211" s="160"/>
      <c r="S211" s="160"/>
      <c r="T211" s="160"/>
      <c r="U211" s="160"/>
      <c r="V211" s="160"/>
      <c r="W211" s="160"/>
    </row>
    <row r="212" spans="1:23" ht="16.5" thickBot="1">
      <c r="A212" s="633"/>
      <c r="B212" s="635"/>
      <c r="C212" s="244"/>
      <c r="D212" s="644">
        <f>SUM(E211,E212)</f>
        <v>0</v>
      </c>
      <c r="E212" s="95"/>
      <c r="F212" s="721"/>
      <c r="G212" s="338"/>
      <c r="H212" s="248"/>
      <c r="I212" s="242">
        <v>8276.3799999999992</v>
      </c>
      <c r="J212" s="652">
        <v>479.3</v>
      </c>
      <c r="K212" s="57">
        <v>359.13</v>
      </c>
      <c r="L212" s="741"/>
      <c r="O212" s="160"/>
      <c r="P212" s="160"/>
      <c r="Q212" s="927"/>
      <c r="R212" s="873"/>
      <c r="S212" s="931"/>
      <c r="T212" s="160"/>
      <c r="U212" s="873"/>
      <c r="V212" s="931"/>
      <c r="W212" s="160"/>
    </row>
    <row r="213" spans="1:23" ht="15.75">
      <c r="A213" s="632" t="s">
        <v>553</v>
      </c>
      <c r="B213" s="634"/>
      <c r="C213" s="245"/>
      <c r="D213" s="643"/>
      <c r="E213" s="94"/>
      <c r="F213" s="720"/>
      <c r="G213" s="337"/>
      <c r="H213" s="902" t="s">
        <v>195</v>
      </c>
      <c r="I213" s="8"/>
      <c r="J213" s="651">
        <v>134.29</v>
      </c>
      <c r="K213" s="59">
        <v>11.22</v>
      </c>
      <c r="L213" s="741"/>
      <c r="O213" s="160"/>
      <c r="P213" s="160"/>
      <c r="Q213" s="160"/>
      <c r="R213" s="927"/>
      <c r="S213" s="931"/>
      <c r="T213" s="160"/>
      <c r="U213" s="927"/>
      <c r="V213" s="931"/>
      <c r="W213" s="160"/>
    </row>
    <row r="214" spans="1:23" ht="16.5" thickBot="1">
      <c r="A214" s="633"/>
      <c r="B214" s="635"/>
      <c r="C214" s="244"/>
      <c r="D214" s="644">
        <f>SUM(E213,E214)</f>
        <v>0</v>
      </c>
      <c r="E214" s="95"/>
      <c r="F214" s="721"/>
      <c r="G214" s="341"/>
      <c r="H214" s="250"/>
      <c r="I214" s="881">
        <v>140.25</v>
      </c>
      <c r="J214" s="654">
        <v>5.96</v>
      </c>
      <c r="K214" s="655">
        <v>0</v>
      </c>
      <c r="L214" s="945">
        <v>9558.33</v>
      </c>
      <c r="O214" s="160"/>
      <c r="P214" s="160"/>
      <c r="Q214" s="160"/>
      <c r="R214" s="873"/>
      <c r="S214" s="931"/>
      <c r="T214" s="160"/>
      <c r="U214" s="873"/>
      <c r="V214" s="931"/>
      <c r="W214" s="160"/>
    </row>
    <row r="215" spans="1:23" ht="15.75">
      <c r="A215" s="632" t="s">
        <v>554</v>
      </c>
      <c r="B215" s="634"/>
      <c r="C215" s="245"/>
      <c r="D215" s="643"/>
      <c r="E215" s="94"/>
      <c r="F215" s="216"/>
      <c r="G215" s="337" t="s">
        <v>392</v>
      </c>
      <c r="H215" s="902" t="s">
        <v>221</v>
      </c>
      <c r="I215" s="8"/>
      <c r="J215" s="651">
        <v>99.7</v>
      </c>
      <c r="K215" s="59">
        <v>99.7</v>
      </c>
      <c r="L215" s="738"/>
      <c r="M215" s="5"/>
      <c r="O215" s="160"/>
      <c r="P215" s="160"/>
      <c r="Q215" s="160"/>
      <c r="R215" s="931"/>
      <c r="S215" s="931"/>
      <c r="T215" s="160"/>
      <c r="U215" s="926"/>
      <c r="V215" s="931"/>
      <c r="W215" s="160"/>
    </row>
    <row r="216" spans="1:23" ht="16.5" thickBot="1">
      <c r="A216" s="633"/>
      <c r="B216" s="635"/>
      <c r="C216" s="244"/>
      <c r="D216" s="644">
        <f>SUM(E215,E216)</f>
        <v>0</v>
      </c>
      <c r="E216" s="95"/>
      <c r="F216" s="217"/>
      <c r="G216" s="341" t="s">
        <v>393</v>
      </c>
      <c r="H216" s="250"/>
      <c r="I216" s="884">
        <v>100</v>
      </c>
      <c r="J216" s="654">
        <v>0.3</v>
      </c>
      <c r="K216" s="655">
        <v>0.3</v>
      </c>
      <c r="L216" s="740">
        <v>100</v>
      </c>
      <c r="M216" s="6"/>
      <c r="O216" s="160"/>
      <c r="P216" s="160"/>
      <c r="Q216" s="160"/>
      <c r="R216" s="931"/>
      <c r="S216" s="931"/>
      <c r="T216" s="160"/>
      <c r="U216" s="873"/>
      <c r="V216" s="931"/>
      <c r="W216" s="160"/>
    </row>
    <row r="217" spans="1:23" ht="15">
      <c r="A217" s="632" t="s">
        <v>555</v>
      </c>
      <c r="B217" s="634"/>
      <c r="C217" s="245"/>
      <c r="D217" s="643"/>
      <c r="E217" s="53"/>
      <c r="F217" s="59"/>
      <c r="G217" s="685" t="s">
        <v>551</v>
      </c>
      <c r="H217" s="905" t="s">
        <v>201</v>
      </c>
      <c r="I217" s="686"/>
      <c r="J217" s="687">
        <v>264.75</v>
      </c>
      <c r="K217" s="684">
        <v>248.6</v>
      </c>
      <c r="L217" s="738"/>
      <c r="M217" s="6"/>
      <c r="O217" s="948"/>
      <c r="P217" s="160"/>
      <c r="Q217" s="160"/>
      <c r="R217" s="931"/>
      <c r="S217" s="931"/>
      <c r="T217" s="160"/>
      <c r="U217" s="927"/>
      <c r="V217" s="931"/>
      <c r="W217" s="160"/>
    </row>
    <row r="218" spans="1:23" ht="15.75" thickBot="1">
      <c r="A218" s="633"/>
      <c r="B218" s="635"/>
      <c r="C218" s="244"/>
      <c r="D218" s="644">
        <f t="shared" ref="D218" si="20">SUM(E217,E218)</f>
        <v>0</v>
      </c>
      <c r="E218" s="53"/>
      <c r="F218" s="59"/>
      <c r="G218" s="337" t="s">
        <v>357</v>
      </c>
      <c r="H218" s="247"/>
      <c r="I218" s="886">
        <v>300.39</v>
      </c>
      <c r="J218" s="651">
        <v>35.64</v>
      </c>
      <c r="K218" s="59">
        <v>35.17</v>
      </c>
      <c r="L218" s="738"/>
      <c r="M218" s="6"/>
      <c r="O218" s="948"/>
      <c r="P218" s="160"/>
      <c r="Q218" s="160"/>
      <c r="R218" s="931"/>
      <c r="S218" s="160"/>
      <c r="T218" s="160"/>
      <c r="U218" s="160"/>
      <c r="V218" s="160"/>
      <c r="W218" s="160"/>
    </row>
    <row r="219" spans="1:23" ht="15" customHeight="1">
      <c r="A219" s="632" t="s">
        <v>556</v>
      </c>
      <c r="B219" s="634"/>
      <c r="C219" s="245"/>
      <c r="D219" s="643"/>
      <c r="E219" s="54"/>
      <c r="F219" s="58"/>
      <c r="G219" s="340"/>
      <c r="H219" s="901" t="s">
        <v>222</v>
      </c>
      <c r="I219" s="60"/>
      <c r="J219" s="653">
        <v>2379.56</v>
      </c>
      <c r="K219" s="58">
        <v>2235.2800000000002</v>
      </c>
      <c r="L219" s="738"/>
      <c r="M219" s="6"/>
      <c r="O219" s="160"/>
      <c r="P219" s="160"/>
      <c r="Q219" s="160"/>
      <c r="R219" s="928"/>
      <c r="S219" s="932"/>
      <c r="T219" s="160"/>
      <c r="U219" s="160"/>
      <c r="V219" s="932"/>
      <c r="W219" s="932"/>
    </row>
    <row r="220" spans="1:23" ht="15.75" thickBot="1">
      <c r="A220" s="633"/>
      <c r="B220" s="635"/>
      <c r="C220" s="244"/>
      <c r="D220" s="644">
        <f t="shared" ref="D220" si="21">SUM(E219,E220)</f>
        <v>0</v>
      </c>
      <c r="E220" s="55"/>
      <c r="F220" s="57"/>
      <c r="G220" s="341"/>
      <c r="H220" s="250"/>
      <c r="I220" s="887">
        <v>2503.11</v>
      </c>
      <c r="J220" s="654">
        <v>123.55</v>
      </c>
      <c r="K220" s="655">
        <v>123.01</v>
      </c>
      <c r="L220" s="740">
        <v>2803.5</v>
      </c>
      <c r="M220" s="6"/>
      <c r="O220" s="160"/>
      <c r="P220" s="160"/>
      <c r="Q220" s="160"/>
      <c r="R220" s="160"/>
      <c r="S220" s="160"/>
      <c r="T220" s="160"/>
      <c r="U220" s="160"/>
      <c r="V220" s="160"/>
      <c r="W220" s="160"/>
    </row>
    <row r="221" spans="1:23" ht="15.75">
      <c r="A221" s="632" t="s">
        <v>557</v>
      </c>
      <c r="B221" s="634"/>
      <c r="C221" s="245"/>
      <c r="D221" s="643"/>
      <c r="E221" s="94"/>
      <c r="F221" s="216"/>
      <c r="G221" s="337" t="s">
        <v>560</v>
      </c>
      <c r="H221" s="902" t="s">
        <v>215</v>
      </c>
      <c r="I221" s="8"/>
      <c r="J221" s="651">
        <v>4.7300000000000004</v>
      </c>
      <c r="K221" s="59">
        <v>0</v>
      </c>
      <c r="L221" s="738"/>
      <c r="M221" s="6"/>
      <c r="O221" s="948"/>
      <c r="P221" s="160"/>
      <c r="Q221" s="873"/>
      <c r="R221" s="160"/>
      <c r="S221" s="931"/>
      <c r="T221" s="160"/>
      <c r="U221" s="160"/>
      <c r="V221" s="160"/>
      <c r="W221" s="160"/>
    </row>
    <row r="222" spans="1:23" ht="16.5" thickBot="1">
      <c r="A222" s="633"/>
      <c r="B222" s="635"/>
      <c r="C222" s="244"/>
      <c r="D222" s="644">
        <f t="shared" ref="D222" si="22">SUM(E221,E222)</f>
        <v>0</v>
      </c>
      <c r="E222" s="95"/>
      <c r="F222" s="217"/>
      <c r="G222" s="341" t="s">
        <v>561</v>
      </c>
      <c r="H222" s="250"/>
      <c r="I222" s="884">
        <v>4.7300000000000004</v>
      </c>
      <c r="J222" s="654">
        <v>0</v>
      </c>
      <c r="K222" s="655"/>
      <c r="L222" s="739">
        <v>4.7300000000000004</v>
      </c>
      <c r="M222" s="6"/>
      <c r="O222" s="948"/>
      <c r="P222" s="160"/>
      <c r="Q222" s="927"/>
      <c r="R222" s="931"/>
      <c r="S222" s="931"/>
      <c r="T222" s="931"/>
      <c r="U222" s="160"/>
      <c r="V222" s="160"/>
      <c r="W222" s="160"/>
    </row>
    <row r="223" spans="1:23" ht="15">
      <c r="A223" s="632" t="s">
        <v>558</v>
      </c>
      <c r="B223" s="631"/>
      <c r="C223" s="243"/>
      <c r="D223" s="643"/>
      <c r="E223" s="53"/>
      <c r="F223" s="59"/>
      <c r="G223" s="337" t="s">
        <v>552</v>
      </c>
      <c r="H223" s="902" t="s">
        <v>201</v>
      </c>
      <c r="I223" s="886"/>
      <c r="J223" s="651">
        <v>35.5</v>
      </c>
      <c r="K223" s="59">
        <v>0</v>
      </c>
      <c r="L223" s="892"/>
      <c r="M223" s="6"/>
      <c r="O223" s="948"/>
      <c r="P223" s="160"/>
      <c r="Q223" s="873"/>
      <c r="R223" s="931"/>
      <c r="S223" s="931"/>
      <c r="T223" s="931"/>
      <c r="U223" s="160"/>
      <c r="V223" s="160"/>
      <c r="W223" s="160"/>
    </row>
    <row r="224" spans="1:23" ht="15.75" thickBot="1">
      <c r="A224" s="633"/>
      <c r="B224" s="631"/>
      <c r="C224" s="243"/>
      <c r="D224" s="644">
        <f t="shared" ref="D224" si="23">SUM(E223,E224)</f>
        <v>0</v>
      </c>
      <c r="E224" s="53"/>
      <c r="F224" s="59"/>
      <c r="G224" s="338" t="s">
        <v>518</v>
      </c>
      <c r="H224" s="248"/>
      <c r="I224" s="894">
        <v>35.76</v>
      </c>
      <c r="J224" s="652">
        <v>0.26</v>
      </c>
      <c r="K224" s="57">
        <v>0</v>
      </c>
      <c r="L224" s="892"/>
      <c r="M224" s="6"/>
      <c r="O224" s="948"/>
      <c r="P224" s="160"/>
      <c r="Q224" s="926"/>
      <c r="R224" s="931"/>
      <c r="S224" s="931"/>
      <c r="T224" s="873"/>
      <c r="U224" s="160"/>
      <c r="V224" s="160"/>
      <c r="W224" s="160"/>
    </row>
    <row r="225" spans="1:23" ht="15.75">
      <c r="A225" s="632" t="s">
        <v>559</v>
      </c>
      <c r="B225" s="634"/>
      <c r="C225" s="245"/>
      <c r="D225" s="643"/>
      <c r="E225" s="94"/>
      <c r="F225" s="216"/>
      <c r="G225" s="691"/>
      <c r="H225" s="902" t="s">
        <v>222</v>
      </c>
      <c r="I225" s="8"/>
      <c r="J225" s="651">
        <v>23.42</v>
      </c>
      <c r="K225" s="59">
        <v>0</v>
      </c>
      <c r="L225" s="738"/>
      <c r="M225" s="6"/>
      <c r="O225" s="160"/>
      <c r="P225" s="160"/>
      <c r="Q225" s="873"/>
      <c r="R225" s="931"/>
      <c r="S225" s="931"/>
      <c r="T225" s="926"/>
      <c r="U225" s="160"/>
      <c r="V225" s="160"/>
      <c r="W225" s="160"/>
    </row>
    <row r="226" spans="1:23" ht="16.5" thickBot="1">
      <c r="A226" s="633"/>
      <c r="B226" s="635"/>
      <c r="C226" s="244"/>
      <c r="D226" s="644">
        <f t="shared" ref="D226" si="24">SUM(E225,E226)</f>
        <v>0</v>
      </c>
      <c r="E226" s="95"/>
      <c r="F226" s="217"/>
      <c r="G226" s="695"/>
      <c r="H226" s="250"/>
      <c r="I226" s="884">
        <v>24.88</v>
      </c>
      <c r="J226" s="654">
        <v>1.46</v>
      </c>
      <c r="K226" s="655">
        <v>0</v>
      </c>
      <c r="L226" s="739">
        <v>60.64</v>
      </c>
      <c r="M226" s="6"/>
      <c r="O226" s="160"/>
      <c r="P226" s="160"/>
      <c r="Q226" s="927"/>
      <c r="R226" s="932"/>
      <c r="S226" s="931"/>
      <c r="T226" s="932"/>
      <c r="U226" s="160"/>
      <c r="V226" s="160"/>
      <c r="W226" s="160"/>
    </row>
    <row r="227" spans="1:23" ht="16.5" thickBot="1">
      <c r="A227" s="1097" t="s">
        <v>58</v>
      </c>
      <c r="B227" s="1098"/>
      <c r="C227" s="632"/>
      <c r="D227" s="646" t="s">
        <v>156</v>
      </c>
      <c r="E227" s="895">
        <f>SUM(E9,E11,E13,E15,E17,E19,E21,E23,E25,E27,E29,E31,E33,E35,E37,E39,E41,E43,E45, E47,E49,E51,E53,E55,E57,E59,E61,E63,E65,E67,E69,E71,E73,E75,E77,E79,E81,E83,E85,E87,E89,E91,E93,E95,E97,E99,E101,E103,E105,E107,E109,E111,E113,E115,E117,E119,E121,E123,E125,E127,E129,E131,E133,E135,E137,E139,E141,E143,E145,E147,E149,E151,E153,E155,E157,E159,E161,E163,E165,E167,E169,E171,E173,E175,E177,E179,E181,E183,E185,E187,E189,E191,E193,E195,E197,E199,E201,E203,E205,E207,E209,E211,E213,E215,E217,E219,E221,E223,E225)</f>
        <v>49423.15</v>
      </c>
      <c r="F227" s="373">
        <f>SUM(F9,F11,F13,F15,F17,F19,F21,F23,F25,F27,F29,F31,F33,F35,F37,F39,F41,F43,F45, F47,F49,F51,F53,F55,F57,F59,F61,F63,F65,F67,F69,F71,F73,F75,F77,F79,F81,F83,F85,F87,F89,F91,F93,F95,F97,F99,F101,F103,F105,F107,F109,F111,F113,F115,F117,F119,F121,F123,F125,F127,F129,F131,F133,F135,F137,F139,F141,F143,F145,F147,F149,F151,F153,F155,F157,F159,F161,F163,F165,F167,F169,F171,F173,F175,F177,F179,F181,F183,F185,F187,F189,F191,F193,F195,F197,F199,F201,F203,F205,F207,F209,F211,F213,F215,F217,F219,F221,F223,F225)</f>
        <v>15182.83</v>
      </c>
      <c r="G227" s="1095" t="s">
        <v>58</v>
      </c>
      <c r="H227" s="335"/>
      <c r="I227" s="263" t="s">
        <v>156</v>
      </c>
      <c r="J227" s="736">
        <f>SUM(J9,J11,J13,J15,J17,J19,J21,J23,J25,J27,J29,J31,J33,J35,J37,J39,J41,J43,J45,J47,J49,J51,J53,J55,J57,J59,J61,J63,J65,J67,J69,J71,J73,J75,J77,J79,J81,J83,J85,J87,J89,J91,J93,J95,J97,J99,J101,J103,J105,J107,J109,J111,J113,J115,J117,J119,J121,J123,J125,J127,J129,J131,J133,J135,J137,J139,J141,J143,J145,J147,J149,J151,J153,J155,J157,J159,J161,J163,J165,J167,J169,J171,J173,J175,J177,J179,J181,J183,J185,J187,J189,J191,J193,J195,J197,J199,J201,J203,J205,J207,J209,J211,J213,J215,J217,J219,J221,J223,J225)</f>
        <v>281829.49999999988</v>
      </c>
      <c r="K227" s="373">
        <f>SUM(K9,K11,K13,K15,K17,K19,K21,K23,K25,K27,K29,K31,K33,K35,K37,K39,K41,K43,K45,K47,K49,K51,K53,K55,K57,K59,K61,K63,K65,K67,K69,K71,K73,K75,K77,K79,K81,K83,K85,K87,K89,K91,K93,K95,K97,K99,K101,K103,K105,K107,K109,K111,K113,K115,K117,K119,K121,K123,K125,K127,K129,K131,K133,K135,K137,K139,K141,K143,K145,K147,K149,K151,K153,K155,K157,K159,K161,K163,K165,K167,K169,K171,K173,K175,K177,K179,K181,K183,K185,K187,K189,K191,K193,K195,K197,K199,K201,K203,K205,K207,K209,K211,K213,K215,K217,K219,K221,K223,K225)</f>
        <v>161502.88500000001</v>
      </c>
      <c r="L227" s="5"/>
      <c r="M227" s="9"/>
      <c r="O227" s="160"/>
      <c r="P227" s="160"/>
      <c r="Q227" s="160"/>
      <c r="R227" s="160"/>
      <c r="S227" s="932"/>
      <c r="T227" s="160"/>
      <c r="U227" s="160"/>
      <c r="V227" s="160"/>
      <c r="W227" s="160"/>
    </row>
    <row r="228" spans="1:23" ht="16.5" thickBot="1">
      <c r="A228" s="1099"/>
      <c r="B228" s="1100"/>
      <c r="C228" s="633"/>
      <c r="D228" s="895">
        <f>SUM(D10,D12,D14,D16,D18,D20,D22,D24,D26,D28,D30,D32,D34,D36,D38,D40,D42,D44,D46, D48,D50,D52,D54,D56,D58,D60,D62,D64,D66,D68,D70,D72,D74,D76,D78,D80,D82,D84,D86,D88,D90,D92,D94,D96,D98,D100,D102,D104,D106,D108,D110,D112,D114,D116,D118,D120,D122,D124,D126,D128,D130,D132,D134,D136,D138,D140,D142,D144,D146,D148,D150,D152,D154,D156,D158,D160,D162,D164,D166,D168,D170,D172,D174,D176,D178,D180,D182,D184,D186,D188,D190,D192,D194,D196,D198,D200,D202,D204,D206,D208,D210,D212,D214,D216,D218,D220,D222,D224,D226)</f>
        <v>51815.380000000012</v>
      </c>
      <c r="E228" s="895">
        <f>SUM(E10,E12,E14,E16,E18,E20,E22,E24,E26,E28,E30,E32,E34,E36,E38,E40,E42,E44,E46, E48,E50,E52,E54,E56,E58,E60,E62,E64,E66,E68,E70,E72,E74,E76,E78,E80,E82,E84,E86,E88,E90,E92,E94,E96,E98,E100,E102,E104,E106,E108,E110,E112,E114,E116,E118,E120,E122,E124,E126,E128,E130,E132,E134,E136,E138,E140,E142,E144,E146,E148,E150,E152,E154,E156,E158,E160,E162,E164,E166,E168,E170,E172,E174,E176,E178,E180,E182,E184,E186,E188,E190,E192,E194,E196,E198,E200,E202,E204,E206,E208,E210,E212,E214,E216,E218,E220,E222,E224,E226)</f>
        <v>2392.23</v>
      </c>
      <c r="F228" s="373">
        <f>SUM(F10,F12,F14,F16,F18,F20,F22,F24,F26,F28,F30,F32,F34,F36,F38,F40,F42,F44,F46, F48,F50,F52,F54,F56,F58,F60,F62,F64,F66,F68,F70,F72,F74,F76,F78,F80,F82,F84,F86,F88,F90,F92,F94,F96,F98,F100,F102,F104,F106,F108,F110,F112,F114,F116,F118,F120,F122,F124,F126,F128,F130,F132,F134,F136,F138,F140,F142,F144,F146,F148,F150,F152,F154,F156,F158,F160,F162,F164,F166,F168,F170,F172,F174,F176,F178,F180,F182,F184,F186,F188,F190,F192,F194,F196,F198,F200,F202,F204,F206,F208,F210,F212,F214,F216,F218,F220,F222,F224,F226)</f>
        <v>533.91</v>
      </c>
      <c r="G228" s="1096"/>
      <c r="H228" s="336"/>
      <c r="I228" s="736">
        <f>SUM(I9:I227)</f>
        <v>298250.74000000011</v>
      </c>
      <c r="J228" s="736">
        <f>SUM(J10,J12,J14,J16,J18,J20,J22,J24,J26,J28,J30,J32,J34,J36,J38,J40,J42,J44,J46,J48,J50,J52,J54,J56,J58,J60,J62,J64,J66,J68,J70,J72,J74,J76,J78,J80,J82,J84,J86,J88,J90,J92,J94,J96,J98,J100,J102,J104,J106,J108,J110,J112,J114,J116,J118,J120,J122,J124,J126,J128,J130,J132,J134,J136,J138,J140,J142,J144,J146,J148,J150,J152,J154,J156,J158,J160,J162,J164,J166,J168,J170,J172,J174,J176,J178,J180,J182,J184,J186,J188,J190,J192,J194,J196,J198,J200,J202,J204,J206,J208,J210,J212,J214,J216,J218,J220,J222,J224,J226)</f>
        <v>16421.239999999991</v>
      </c>
      <c r="K228" s="373">
        <f>SUM(K10,K12,K14,K16,K18,K20,K22,K24,K26,K28,K30,K32,K34,K36,K38,K40,K42,K44,K46,K48,K50,K52,K54,K56,K58,K60,K62,K64,K66,K68,K70,K72,K74,K76,K78,K80,K82,K84,K86,K88,K90,K92,K94,K96,K98,K100,K102,K104,K106,K108,K110,K112,K114,K116,K118,K120,K122,K124,K126,K128,K130,K132,K134,K136,K138,K140,K142,K144,K146,K148,K150,K152,K154,K156,K158,K160,K162,K164,K166,K168,K170,K172,K174,K176,K178,K180,K182,K184,K186,K188,K190,K192,K194,K196,K198,K200,K202,K204,K206,K208,K210,K212,K214,K216,K218,K220,K222,K224,K226)</f>
        <v>9951.8999999999942</v>
      </c>
      <c r="L228" s="947">
        <f>SUM(L10:L227)</f>
        <v>298250.74000000005</v>
      </c>
      <c r="M228" s="10"/>
      <c r="O228" s="160"/>
      <c r="P228" s="160"/>
      <c r="Q228" s="928"/>
      <c r="R228" s="160"/>
      <c r="S228" s="160"/>
      <c r="T228" s="160"/>
      <c r="U228" s="160"/>
      <c r="V228" s="160"/>
      <c r="W228" s="160"/>
    </row>
    <row r="229" spans="1:23">
      <c r="A229" s="5"/>
      <c r="B229" s="5"/>
      <c r="C229" s="5"/>
      <c r="D229" s="5"/>
      <c r="E229" s="12"/>
      <c r="F229" s="112"/>
      <c r="G229" s="112"/>
      <c r="H229" s="112"/>
      <c r="I229" s="6"/>
      <c r="J229" s="5"/>
      <c r="K229" s="110"/>
      <c r="L229" s="5"/>
      <c r="M229" s="5"/>
      <c r="O229" s="160"/>
      <c r="P229" s="160"/>
      <c r="Q229" s="160"/>
      <c r="R229" s="160"/>
      <c r="S229" s="160"/>
      <c r="T229" s="160"/>
      <c r="U229" s="160"/>
      <c r="V229" s="160"/>
      <c r="W229" s="160"/>
    </row>
    <row r="230" spans="1:23">
      <c r="A230" s="11" t="s">
        <v>173</v>
      </c>
      <c r="B230" s="11"/>
      <c r="C230" s="11"/>
      <c r="D230" s="11"/>
      <c r="E230" s="56"/>
      <c r="F230" s="56"/>
      <c r="G230" s="56"/>
      <c r="H230" s="56"/>
      <c r="I230" s="61"/>
      <c r="J230" s="929"/>
      <c r="K230" s="11"/>
      <c r="L230" s="5"/>
      <c r="M230" s="5"/>
      <c r="O230" s="160"/>
      <c r="P230" s="160"/>
      <c r="Q230" s="160"/>
      <c r="R230" s="160"/>
      <c r="S230" s="160"/>
      <c r="T230" s="160"/>
      <c r="U230" s="160"/>
      <c r="V230" s="160"/>
      <c r="W230" s="160"/>
    </row>
    <row r="231" spans="1:23">
      <c r="A231" s="5"/>
      <c r="B231" s="5"/>
      <c r="C231" s="1094" t="s">
        <v>328</v>
      </c>
      <c r="D231" s="1094"/>
      <c r="E231" s="1094"/>
      <c r="F231" s="1094"/>
      <c r="G231" s="1094"/>
      <c r="H231" s="1094"/>
      <c r="I231" s="1094"/>
      <c r="J231" s="1094"/>
      <c r="K231" s="5"/>
      <c r="L231" s="5"/>
      <c r="M231" s="5"/>
      <c r="O231" s="160"/>
      <c r="P231" s="160"/>
      <c r="Q231" s="160"/>
      <c r="R231" s="160"/>
      <c r="S231" s="160"/>
      <c r="T231" s="160"/>
      <c r="U231" s="160"/>
      <c r="V231" s="160"/>
      <c r="W231" s="160"/>
    </row>
    <row r="232" spans="1:23">
      <c r="A232" s="5"/>
      <c r="B232" s="5"/>
      <c r="C232" s="5"/>
      <c r="D232" s="5"/>
      <c r="F232" s="12"/>
      <c r="G232" s="12"/>
      <c r="H232" s="12"/>
      <c r="I232" s="6"/>
      <c r="J232" s="7"/>
      <c r="K232" s="12"/>
      <c r="L232" s="5"/>
      <c r="M232" s="5"/>
      <c r="O232" s="160"/>
      <c r="P232" s="160"/>
      <c r="Q232" s="160"/>
      <c r="R232" s="160"/>
      <c r="S232" s="160"/>
      <c r="T232" s="160"/>
      <c r="U232" s="160"/>
      <c r="V232" s="160"/>
      <c r="W232" s="160"/>
    </row>
    <row r="233" spans="1:23">
      <c r="D233" s="110"/>
      <c r="I233" s="111"/>
      <c r="P233" s="160"/>
      <c r="Q233" s="160"/>
      <c r="R233" s="160"/>
      <c r="S233" s="160"/>
      <c r="T233" s="160"/>
      <c r="U233" s="160"/>
      <c r="V233" s="160"/>
      <c r="W233" s="160"/>
    </row>
  </sheetData>
  <mergeCells count="12">
    <mergeCell ref="D4:F4"/>
    <mergeCell ref="I4:K4"/>
    <mergeCell ref="D5:E5"/>
    <mergeCell ref="I5:J5"/>
    <mergeCell ref="A4:A8"/>
    <mergeCell ref="B4:B8"/>
    <mergeCell ref="G4:G8"/>
    <mergeCell ref="C231:J231"/>
    <mergeCell ref="G227:G228"/>
    <mergeCell ref="A227:B228"/>
    <mergeCell ref="D6:D7"/>
    <mergeCell ref="I6:I7"/>
  </mergeCells>
  <phoneticPr fontId="11" type="noConversion"/>
  <printOptions horizontalCentered="1"/>
  <pageMargins left="0.78740157480314965" right="0.78740157480314965" top="0.62992125984251968" bottom="0.78740157480314965" header="0.31496062992125984" footer="0.51181102362204722"/>
  <pageSetup paperSize="8" scale="31" orientation="portrait" r:id="rId1"/>
  <headerFooter alignWithMargins="0"/>
  <colBreaks count="1" manualBreakCount="1">
    <brk id="1" max="45" man="1"/>
  </colBreaks>
</worksheet>
</file>

<file path=xl/worksheets/sheet4.xml><?xml version="1.0" encoding="utf-8"?>
<worksheet xmlns="http://schemas.openxmlformats.org/spreadsheetml/2006/main" xmlns:r="http://schemas.openxmlformats.org/officeDocument/2006/relationships">
  <sheetPr>
    <tabColor theme="4" tint="-0.499984740745262"/>
    <pageSetUpPr fitToPage="1"/>
  </sheetPr>
  <dimension ref="A1:AA327"/>
  <sheetViews>
    <sheetView topLeftCell="A2" zoomScale="85" zoomScaleNormal="85" workbookViewId="0">
      <selection activeCell="N86" sqref="N86"/>
    </sheetView>
  </sheetViews>
  <sheetFormatPr defaultRowHeight="12.75"/>
  <cols>
    <col min="1" max="1" width="5.85546875" customWidth="1"/>
    <col min="2" max="2" width="16.42578125" customWidth="1"/>
    <col min="3" max="4" width="11" customWidth="1"/>
    <col min="5" max="5" width="10.85546875" customWidth="1"/>
    <col min="6" max="6" width="12.140625" customWidth="1"/>
    <col min="7" max="7" width="10.85546875" customWidth="1"/>
    <col min="8" max="8" width="14.140625" customWidth="1"/>
    <col min="9" max="9" width="11.5703125" customWidth="1"/>
    <col min="10" max="10" width="15.5703125" customWidth="1"/>
    <col min="11" max="11" width="13.28515625" customWidth="1"/>
    <col min="12" max="12" width="15" customWidth="1"/>
    <col min="13" max="13" width="13.28515625" customWidth="1"/>
    <col min="14" max="14" width="15.5703125" customWidth="1"/>
    <col min="15" max="15" width="14.7109375" bestFit="1" customWidth="1"/>
    <col min="16" max="16" width="17.42578125" customWidth="1"/>
    <col min="17" max="17" width="14.140625" bestFit="1" customWidth="1"/>
  </cols>
  <sheetData>
    <row r="1" spans="1:17" s="105" customFormat="1" ht="15.75">
      <c r="A1" s="274" t="s">
        <v>79</v>
      </c>
      <c r="B1" s="275"/>
      <c r="C1" s="275"/>
      <c r="D1" s="332"/>
      <c r="E1" s="332"/>
      <c r="F1" s="332"/>
      <c r="G1" s="332"/>
      <c r="H1" s="332"/>
      <c r="I1" s="275"/>
      <c r="J1" s="276"/>
      <c r="K1" s="277"/>
      <c r="L1" s="278"/>
      <c r="M1" s="279"/>
      <c r="N1" s="279"/>
      <c r="O1" s="279" t="s">
        <v>508</v>
      </c>
      <c r="P1" s="279"/>
      <c r="Q1" s="279"/>
    </row>
    <row r="2" spans="1:17" s="105" customFormat="1" ht="15.75">
      <c r="A2" s="301" t="s">
        <v>80</v>
      </c>
      <c r="B2" s="302"/>
      <c r="C2" s="302"/>
      <c r="D2" s="329"/>
      <c r="E2" s="330"/>
      <c r="F2" s="330"/>
      <c r="G2" s="331"/>
      <c r="H2" s="275"/>
      <c r="I2" s="275"/>
      <c r="J2" s="276"/>
      <c r="K2" s="277"/>
      <c r="L2" s="278"/>
      <c r="M2" s="279"/>
      <c r="N2" s="279"/>
      <c r="O2" s="279"/>
      <c r="P2" s="279"/>
      <c r="Q2" s="279"/>
    </row>
    <row r="3" spans="1:17" ht="24" customHeight="1">
      <c r="A3" s="303" t="s">
        <v>147</v>
      </c>
      <c r="B3" s="304"/>
      <c r="C3" s="327"/>
      <c r="D3" s="327"/>
      <c r="E3" s="327"/>
      <c r="F3" s="327"/>
      <c r="G3" s="327"/>
      <c r="H3" s="328"/>
      <c r="I3" s="14"/>
      <c r="J3" s="15"/>
      <c r="K3" s="16"/>
      <c r="L3" s="17"/>
      <c r="M3" s="18"/>
      <c r="N3" s="18"/>
      <c r="O3" s="1117" t="s">
        <v>562</v>
      </c>
      <c r="P3" s="1117"/>
    </row>
    <row r="4" spans="1:17" s="197" customFormat="1" ht="15.75" thickBot="1">
      <c r="A4" s="374" t="s">
        <v>287</v>
      </c>
      <c r="B4" s="375"/>
      <c r="C4" s="360"/>
      <c r="D4" s="376"/>
      <c r="E4" s="376"/>
      <c r="F4" s="376"/>
      <c r="G4" s="376"/>
      <c r="H4" s="376"/>
      <c r="I4" s="376"/>
      <c r="J4" s="377"/>
      <c r="K4" s="378"/>
      <c r="L4" s="379"/>
      <c r="M4" s="380"/>
      <c r="N4" s="380"/>
      <c r="O4" s="380"/>
      <c r="P4" s="380"/>
      <c r="Q4" s="380"/>
    </row>
    <row r="5" spans="1:17" ht="15" customHeight="1">
      <c r="A5" s="381"/>
      <c r="B5" s="1135" t="s">
        <v>117</v>
      </c>
      <c r="C5" s="1138" t="s">
        <v>72</v>
      </c>
      <c r="D5" s="1139"/>
      <c r="E5" s="1139"/>
      <c r="F5" s="1139"/>
      <c r="G5" s="1139"/>
      <c r="H5" s="1140"/>
      <c r="I5" s="1132" t="s">
        <v>141</v>
      </c>
      <c r="J5" s="1131"/>
      <c r="K5" s="1130" t="s">
        <v>73</v>
      </c>
      <c r="L5" s="1131"/>
      <c r="M5" s="1121" t="s">
        <v>74</v>
      </c>
      <c r="N5" s="1123"/>
      <c r="O5" s="1121" t="s">
        <v>76</v>
      </c>
      <c r="P5" s="1122"/>
      <c r="Q5" s="1123"/>
    </row>
    <row r="6" spans="1:17" ht="15">
      <c r="A6" s="382"/>
      <c r="B6" s="1136"/>
      <c r="C6" s="1141"/>
      <c r="D6" s="1142"/>
      <c r="E6" s="1142"/>
      <c r="F6" s="1142"/>
      <c r="G6" s="1142"/>
      <c r="H6" s="1143"/>
      <c r="I6" s="1133" t="s">
        <v>142</v>
      </c>
      <c r="J6" s="1134"/>
      <c r="K6" s="1144"/>
      <c r="L6" s="1134"/>
      <c r="M6" s="1118" t="s">
        <v>75</v>
      </c>
      <c r="N6" s="1120"/>
      <c r="O6" s="1118"/>
      <c r="P6" s="1119"/>
      <c r="Q6" s="1120"/>
    </row>
    <row r="7" spans="1:17" ht="15">
      <c r="A7" s="382" t="s">
        <v>22</v>
      </c>
      <c r="B7" s="1136"/>
      <c r="C7" s="383" t="s">
        <v>66</v>
      </c>
      <c r="D7" s="384" t="s">
        <v>42</v>
      </c>
      <c r="E7" s="384" t="s">
        <v>67</v>
      </c>
      <c r="F7" s="385" t="s">
        <v>68</v>
      </c>
      <c r="G7" s="386" t="s">
        <v>69</v>
      </c>
      <c r="H7" s="387" t="s">
        <v>145</v>
      </c>
      <c r="I7" s="1124" t="s">
        <v>1</v>
      </c>
      <c r="J7" s="388"/>
      <c r="K7" s="1124" t="s">
        <v>1</v>
      </c>
      <c r="L7" s="389"/>
      <c r="M7" s="1124" t="s">
        <v>1</v>
      </c>
      <c r="N7" s="389"/>
      <c r="O7" s="1124" t="s">
        <v>1</v>
      </c>
      <c r="P7" s="390" t="s">
        <v>78</v>
      </c>
      <c r="Q7" s="391"/>
    </row>
    <row r="8" spans="1:17" ht="15">
      <c r="A8" s="382"/>
      <c r="B8" s="1136"/>
      <c r="C8" s="383" t="s">
        <v>65</v>
      </c>
      <c r="D8" s="392" t="s">
        <v>43</v>
      </c>
      <c r="E8" s="393"/>
      <c r="F8" s="385" t="s">
        <v>71</v>
      </c>
      <c r="G8" s="394" t="s">
        <v>70</v>
      </c>
      <c r="H8" s="395" t="s">
        <v>146</v>
      </c>
      <c r="I8" s="1125"/>
      <c r="J8" s="396" t="s">
        <v>61</v>
      </c>
      <c r="K8" s="1125"/>
      <c r="L8" s="397" t="s">
        <v>61</v>
      </c>
      <c r="M8" s="1125"/>
      <c r="N8" s="396" t="s">
        <v>61</v>
      </c>
      <c r="O8" s="1125"/>
      <c r="P8" s="398" t="s">
        <v>77</v>
      </c>
      <c r="Q8" s="399" t="s">
        <v>63</v>
      </c>
    </row>
    <row r="9" spans="1:17" ht="15">
      <c r="A9" s="382"/>
      <c r="B9" s="1136"/>
      <c r="C9" s="400"/>
      <c r="D9" s="401"/>
      <c r="E9" s="401"/>
      <c r="F9" s="385"/>
      <c r="G9" s="402" t="s">
        <v>143</v>
      </c>
      <c r="H9" s="403" t="s">
        <v>59</v>
      </c>
      <c r="I9" s="404" t="s">
        <v>59</v>
      </c>
      <c r="J9" s="405" t="s">
        <v>62</v>
      </c>
      <c r="K9" s="404" t="s">
        <v>59</v>
      </c>
      <c r="L9" s="406" t="s">
        <v>62</v>
      </c>
      <c r="M9" s="404" t="s">
        <v>59</v>
      </c>
      <c r="N9" s="405" t="s">
        <v>62</v>
      </c>
      <c r="O9" s="407" t="s">
        <v>59</v>
      </c>
      <c r="P9" s="408" t="s">
        <v>92</v>
      </c>
      <c r="Q9" s="409" t="s">
        <v>64</v>
      </c>
    </row>
    <row r="10" spans="1:17" ht="15.75" thickBot="1">
      <c r="A10" s="410"/>
      <c r="B10" s="1137"/>
      <c r="C10" s="411" t="s">
        <v>3</v>
      </c>
      <c r="D10" s="411" t="s">
        <v>3</v>
      </c>
      <c r="E10" s="412" t="s">
        <v>3</v>
      </c>
      <c r="F10" s="412" t="s">
        <v>3</v>
      </c>
      <c r="G10" s="412" t="s">
        <v>3</v>
      </c>
      <c r="H10" s="413" t="s">
        <v>60</v>
      </c>
      <c r="I10" s="414" t="s">
        <v>60</v>
      </c>
      <c r="J10" s="415" t="s">
        <v>4</v>
      </c>
      <c r="K10" s="414" t="s">
        <v>60</v>
      </c>
      <c r="L10" s="416" t="s">
        <v>4</v>
      </c>
      <c r="M10" s="414" t="s">
        <v>60</v>
      </c>
      <c r="N10" s="417" t="s">
        <v>4</v>
      </c>
      <c r="O10" s="418" t="s">
        <v>60</v>
      </c>
      <c r="P10" s="411" t="s">
        <v>4</v>
      </c>
      <c r="Q10" s="417" t="s">
        <v>4</v>
      </c>
    </row>
    <row r="11" spans="1:17" ht="15.75" thickTop="1">
      <c r="A11" s="213" t="s">
        <v>23</v>
      </c>
      <c r="B11" s="912" t="s">
        <v>191</v>
      </c>
      <c r="C11" s="43">
        <v>10</v>
      </c>
      <c r="D11" s="115">
        <v>1</v>
      </c>
      <c r="E11" s="116">
        <v>1</v>
      </c>
      <c r="F11" s="117"/>
      <c r="G11" s="118"/>
      <c r="H11" s="203"/>
      <c r="I11" s="117"/>
      <c r="J11" s="119"/>
      <c r="K11" s="120">
        <v>4</v>
      </c>
      <c r="L11" s="630">
        <v>8.59</v>
      </c>
      <c r="M11" s="24"/>
      <c r="N11" s="23"/>
      <c r="O11" s="24">
        <v>25</v>
      </c>
      <c r="P11" s="499">
        <v>127.39</v>
      </c>
      <c r="Q11" s="342">
        <v>626.12</v>
      </c>
    </row>
    <row r="12" spans="1:17" ht="15">
      <c r="A12" s="212"/>
      <c r="B12" s="484"/>
      <c r="C12" s="144"/>
      <c r="D12" s="140"/>
      <c r="E12" s="141"/>
      <c r="F12" s="142"/>
      <c r="G12" s="143"/>
      <c r="H12" s="207"/>
      <c r="I12" s="142"/>
      <c r="J12" s="659"/>
      <c r="K12" s="623">
        <v>8.59</v>
      </c>
      <c r="L12" s="27">
        <v>0</v>
      </c>
      <c r="M12" s="28"/>
      <c r="N12" s="26"/>
      <c r="O12" s="623">
        <v>626.12</v>
      </c>
      <c r="P12" s="500">
        <v>498.73</v>
      </c>
      <c r="Q12" s="37">
        <v>0</v>
      </c>
    </row>
    <row r="13" spans="1:17" ht="15">
      <c r="A13" s="213" t="s">
        <v>24</v>
      </c>
      <c r="B13" s="912" t="s">
        <v>192</v>
      </c>
      <c r="C13" s="43">
        <v>9</v>
      </c>
      <c r="D13" s="115">
        <v>3</v>
      </c>
      <c r="E13" s="116">
        <v>1</v>
      </c>
      <c r="F13" s="117">
        <v>1</v>
      </c>
      <c r="G13" s="118"/>
      <c r="H13" s="203">
        <v>2</v>
      </c>
      <c r="I13" s="727" t="s">
        <v>395</v>
      </c>
      <c r="J13" s="119"/>
      <c r="K13" s="120"/>
      <c r="L13" s="25"/>
      <c r="M13" s="24"/>
      <c r="N13" s="29"/>
      <c r="O13" s="24">
        <v>1</v>
      </c>
      <c r="P13" s="499">
        <v>14.2</v>
      </c>
      <c r="Q13" s="342">
        <v>70.36</v>
      </c>
    </row>
    <row r="14" spans="1:17" ht="15" customHeight="1">
      <c r="A14" s="213"/>
      <c r="B14" s="483"/>
      <c r="C14" s="43"/>
      <c r="D14" s="115"/>
      <c r="E14" s="116"/>
      <c r="F14" s="117"/>
      <c r="G14" s="118"/>
      <c r="H14" s="203">
        <v>4.3499999999999996</v>
      </c>
      <c r="I14" s="727" t="s">
        <v>396</v>
      </c>
      <c r="J14" s="119"/>
      <c r="K14" s="120"/>
      <c r="L14" s="25"/>
      <c r="M14" s="30"/>
      <c r="N14" s="29"/>
      <c r="O14" s="24">
        <v>70.36</v>
      </c>
      <c r="P14" s="499">
        <v>56.16</v>
      </c>
      <c r="Q14" s="342">
        <v>0</v>
      </c>
    </row>
    <row r="15" spans="1:17" s="197" customFormat="1" ht="15.75">
      <c r="A15" s="214" t="s">
        <v>25</v>
      </c>
      <c r="B15" s="903" t="s">
        <v>193</v>
      </c>
      <c r="C15" s="891">
        <v>52</v>
      </c>
      <c r="D15" s="755"/>
      <c r="E15" s="756"/>
      <c r="F15" s="757">
        <v>3</v>
      </c>
      <c r="G15" s="758"/>
      <c r="H15" s="759">
        <v>1</v>
      </c>
      <c r="I15" s="760" t="s">
        <v>333</v>
      </c>
      <c r="J15" s="761"/>
      <c r="K15" s="762"/>
      <c r="L15" s="763"/>
      <c r="M15" s="762"/>
      <c r="N15" s="764"/>
      <c r="O15" s="765">
        <v>54</v>
      </c>
      <c r="P15" s="820">
        <v>299.88</v>
      </c>
      <c r="Q15" s="759">
        <v>1302.68</v>
      </c>
    </row>
    <row r="16" spans="1:17" s="197" customFormat="1" ht="15.75">
      <c r="A16" s="212"/>
      <c r="B16" s="484"/>
      <c r="C16" s="766"/>
      <c r="D16" s="767"/>
      <c r="E16" s="768"/>
      <c r="F16" s="769"/>
      <c r="G16" s="770"/>
      <c r="H16" s="771">
        <v>0.47</v>
      </c>
      <c r="I16" s="772"/>
      <c r="J16" s="770"/>
      <c r="K16" s="773"/>
      <c r="L16" s="774"/>
      <c r="M16" s="775"/>
      <c r="N16" s="776"/>
      <c r="O16" s="777">
        <v>1322.47</v>
      </c>
      <c r="P16" s="778">
        <v>1022.59</v>
      </c>
      <c r="Q16" s="771">
        <v>19.79</v>
      </c>
    </row>
    <row r="17" spans="1:17" ht="15">
      <c r="A17" s="213" t="s">
        <v>26</v>
      </c>
      <c r="B17" s="912" t="s">
        <v>222</v>
      </c>
      <c r="C17" s="43">
        <v>16</v>
      </c>
      <c r="D17" s="115">
        <v>5</v>
      </c>
      <c r="E17" s="116">
        <v>1</v>
      </c>
      <c r="F17" s="117">
        <v>1</v>
      </c>
      <c r="G17" s="118"/>
      <c r="H17" s="203"/>
      <c r="I17" s="117"/>
      <c r="J17" s="119"/>
      <c r="K17" s="120">
        <v>1</v>
      </c>
      <c r="L17" s="25">
        <v>0</v>
      </c>
      <c r="M17" s="24"/>
      <c r="N17" s="29"/>
      <c r="O17" s="24">
        <v>14</v>
      </c>
      <c r="P17" s="499">
        <v>118.71</v>
      </c>
      <c r="Q17" s="917">
        <v>844.51</v>
      </c>
    </row>
    <row r="18" spans="1:17" ht="15">
      <c r="A18" s="213"/>
      <c r="B18" s="483"/>
      <c r="C18" s="43"/>
      <c r="D18" s="115"/>
      <c r="E18" s="116"/>
      <c r="F18" s="117"/>
      <c r="G18" s="118"/>
      <c r="H18" s="203"/>
      <c r="I18" s="117"/>
      <c r="J18" s="119"/>
      <c r="K18" s="120">
        <v>6.73</v>
      </c>
      <c r="L18" s="25">
        <v>6.73</v>
      </c>
      <c r="M18" s="30"/>
      <c r="N18" s="29"/>
      <c r="O18" s="24">
        <v>846.57</v>
      </c>
      <c r="P18" s="499">
        <v>727.86</v>
      </c>
      <c r="Q18" s="342">
        <v>2.06</v>
      </c>
    </row>
    <row r="19" spans="1:17" ht="15.75">
      <c r="A19" s="214" t="s">
        <v>27</v>
      </c>
      <c r="B19" s="903" t="s">
        <v>195</v>
      </c>
      <c r="C19" s="890">
        <v>99</v>
      </c>
      <c r="D19" s="122"/>
      <c r="E19" s="114"/>
      <c r="F19" s="492">
        <v>1</v>
      </c>
      <c r="G19" s="124"/>
      <c r="H19" s="204"/>
      <c r="I19" s="123"/>
      <c r="J19" s="125"/>
      <c r="K19" s="493">
        <v>3</v>
      </c>
      <c r="L19" s="494">
        <v>30.16</v>
      </c>
      <c r="M19" s="71"/>
      <c r="N19" s="70"/>
      <c r="O19" s="487">
        <v>21</v>
      </c>
      <c r="P19" s="821">
        <v>207.89</v>
      </c>
      <c r="Q19" s="488">
        <v>935.27</v>
      </c>
    </row>
    <row r="20" spans="1:17" ht="15.75">
      <c r="A20" s="212"/>
      <c r="B20" s="484"/>
      <c r="C20" s="127"/>
      <c r="D20" s="128"/>
      <c r="E20" s="129"/>
      <c r="F20" s="130"/>
      <c r="G20" s="131"/>
      <c r="H20" s="205"/>
      <c r="I20" s="130"/>
      <c r="J20" s="131"/>
      <c r="K20" s="495">
        <v>112.64</v>
      </c>
      <c r="L20" s="496">
        <v>82.48</v>
      </c>
      <c r="M20" s="75"/>
      <c r="N20" s="73"/>
      <c r="O20" s="489">
        <v>960.46</v>
      </c>
      <c r="P20" s="490">
        <v>752.57</v>
      </c>
      <c r="Q20" s="919">
        <v>25.19</v>
      </c>
    </row>
    <row r="21" spans="1:17" ht="15">
      <c r="A21" s="213" t="s">
        <v>28</v>
      </c>
      <c r="B21" s="912" t="s">
        <v>196</v>
      </c>
      <c r="C21" s="43">
        <v>31</v>
      </c>
      <c r="D21" s="115">
        <v>11</v>
      </c>
      <c r="E21" s="116">
        <v>2</v>
      </c>
      <c r="F21" s="117">
        <v>1</v>
      </c>
      <c r="G21" s="118"/>
      <c r="H21" s="203"/>
      <c r="I21" s="117"/>
      <c r="J21" s="119"/>
      <c r="K21" s="120">
        <v>1</v>
      </c>
      <c r="L21" s="630">
        <v>0</v>
      </c>
      <c r="M21" s="24"/>
      <c r="N21" s="29"/>
      <c r="O21" s="24">
        <v>20</v>
      </c>
      <c r="P21" s="499">
        <v>215.64</v>
      </c>
      <c r="Q21" s="342">
        <v>985.81</v>
      </c>
    </row>
    <row r="22" spans="1:17" ht="15">
      <c r="A22" s="213"/>
      <c r="B22" s="483"/>
      <c r="C22" s="43"/>
      <c r="D22" s="115"/>
      <c r="E22" s="116"/>
      <c r="F22" s="117"/>
      <c r="G22" s="118"/>
      <c r="H22" s="203"/>
      <c r="I22" s="117"/>
      <c r="J22" s="119"/>
      <c r="K22" s="120">
        <v>8.83</v>
      </c>
      <c r="L22" s="630">
        <v>8.83</v>
      </c>
      <c r="M22" s="30"/>
      <c r="N22" s="29"/>
      <c r="O22" s="24">
        <v>1004.17</v>
      </c>
      <c r="P22" s="499">
        <v>788.53</v>
      </c>
      <c r="Q22" s="342">
        <v>18.36</v>
      </c>
    </row>
    <row r="23" spans="1:17" ht="15.75">
      <c r="A23" s="214" t="s">
        <v>29</v>
      </c>
      <c r="B23" s="903" t="s">
        <v>197</v>
      </c>
      <c r="C23" s="121"/>
      <c r="D23" s="122">
        <v>2</v>
      </c>
      <c r="E23" s="114"/>
      <c r="F23" s="123"/>
      <c r="G23" s="124"/>
      <c r="H23" s="204"/>
      <c r="I23" s="123"/>
      <c r="J23" s="125"/>
      <c r="K23" s="126"/>
      <c r="L23" s="72"/>
      <c r="M23" s="71"/>
      <c r="N23" s="70"/>
      <c r="O23" s="487">
        <v>5</v>
      </c>
      <c r="P23" s="821">
        <v>54.08</v>
      </c>
      <c r="Q23" s="488">
        <v>240.59</v>
      </c>
    </row>
    <row r="24" spans="1:17" ht="15.75">
      <c r="A24" s="212"/>
      <c r="B24" s="484"/>
      <c r="C24" s="127"/>
      <c r="D24" s="128"/>
      <c r="E24" s="129"/>
      <c r="F24" s="130"/>
      <c r="G24" s="131"/>
      <c r="H24" s="205"/>
      <c r="I24" s="130"/>
      <c r="J24" s="131"/>
      <c r="K24" s="132"/>
      <c r="L24" s="74"/>
      <c r="M24" s="75"/>
      <c r="N24" s="73"/>
      <c r="O24" s="489">
        <v>252.77</v>
      </c>
      <c r="P24" s="490">
        <v>198.69</v>
      </c>
      <c r="Q24" s="491">
        <v>12.18</v>
      </c>
    </row>
    <row r="25" spans="1:17" ht="15">
      <c r="A25" s="213" t="s">
        <v>30</v>
      </c>
      <c r="B25" s="912" t="s">
        <v>198</v>
      </c>
      <c r="C25" s="43">
        <v>17</v>
      </c>
      <c r="D25" s="115">
        <v>3</v>
      </c>
      <c r="E25" s="116">
        <v>1</v>
      </c>
      <c r="F25" s="117"/>
      <c r="G25" s="118"/>
      <c r="H25" s="203"/>
      <c r="I25" s="117"/>
      <c r="J25" s="119"/>
      <c r="K25" s="120"/>
      <c r="L25" s="25"/>
      <c r="M25" s="24"/>
      <c r="N25" s="29"/>
      <c r="O25" s="24">
        <v>41</v>
      </c>
      <c r="P25" s="499">
        <v>198.79</v>
      </c>
      <c r="Q25" s="342">
        <v>2334.75</v>
      </c>
    </row>
    <row r="26" spans="1:17" ht="15">
      <c r="A26" s="213"/>
      <c r="B26" s="483"/>
      <c r="C26" s="43"/>
      <c r="D26" s="115"/>
      <c r="E26" s="116"/>
      <c r="F26" s="117"/>
      <c r="G26" s="118"/>
      <c r="H26" s="203"/>
      <c r="I26" s="117"/>
      <c r="J26" s="119"/>
      <c r="K26" s="120"/>
      <c r="L26" s="25"/>
      <c r="M26" s="30"/>
      <c r="N26" s="29"/>
      <c r="O26" s="24">
        <v>2473.75</v>
      </c>
      <c r="P26" s="499">
        <v>2274.96</v>
      </c>
      <c r="Q26" s="917">
        <v>139</v>
      </c>
    </row>
    <row r="27" spans="1:17" s="197" customFormat="1" ht="15">
      <c r="A27" s="214" t="s">
        <v>31</v>
      </c>
      <c r="B27" s="903" t="s">
        <v>199</v>
      </c>
      <c r="C27" s="779"/>
      <c r="D27" s="780"/>
      <c r="E27" s="781"/>
      <c r="F27" s="782">
        <v>1</v>
      </c>
      <c r="G27" s="783"/>
      <c r="H27" s="784"/>
      <c r="I27" s="785"/>
      <c r="J27" s="786"/>
      <c r="K27" s="787"/>
      <c r="L27" s="788"/>
      <c r="M27" s="787"/>
      <c r="N27" s="789"/>
      <c r="O27" s="779">
        <v>4</v>
      </c>
      <c r="P27" s="822">
        <v>48.84</v>
      </c>
      <c r="Q27" s="789">
        <v>194.39</v>
      </c>
    </row>
    <row r="28" spans="1:17" s="197" customFormat="1" ht="15">
      <c r="A28" s="212"/>
      <c r="B28" s="790"/>
      <c r="C28" s="791"/>
      <c r="D28" s="792"/>
      <c r="E28" s="793"/>
      <c r="F28" s="794"/>
      <c r="G28" s="795"/>
      <c r="H28" s="796"/>
      <c r="I28" s="797"/>
      <c r="J28" s="798"/>
      <c r="K28" s="799"/>
      <c r="L28" s="800"/>
      <c r="M28" s="799"/>
      <c r="N28" s="801"/>
      <c r="O28" s="791">
        <v>194.39</v>
      </c>
      <c r="P28" s="823">
        <v>145.55000000000001</v>
      </c>
      <c r="Q28" s="802">
        <v>0</v>
      </c>
    </row>
    <row r="29" spans="1:17" ht="15">
      <c r="A29" s="213" t="s">
        <v>32</v>
      </c>
      <c r="B29" s="912" t="s">
        <v>200</v>
      </c>
      <c r="C29" s="43">
        <v>1</v>
      </c>
      <c r="D29" s="115">
        <v>4</v>
      </c>
      <c r="E29" s="116">
        <v>2</v>
      </c>
      <c r="F29" s="117">
        <v>1</v>
      </c>
      <c r="G29" s="118"/>
      <c r="H29" s="203">
        <v>1</v>
      </c>
      <c r="I29" s="656" t="s">
        <v>332</v>
      </c>
      <c r="J29" s="119"/>
      <c r="K29" s="146"/>
      <c r="L29" s="25"/>
      <c r="M29" s="38"/>
      <c r="N29" s="39"/>
      <c r="O29" s="344">
        <v>13</v>
      </c>
      <c r="P29" s="499">
        <v>144.15</v>
      </c>
      <c r="Q29" s="78">
        <v>519.37</v>
      </c>
    </row>
    <row r="30" spans="1:17" ht="15">
      <c r="A30" s="213"/>
      <c r="B30" s="483"/>
      <c r="C30" s="147"/>
      <c r="D30" s="115"/>
      <c r="E30" s="116"/>
      <c r="F30" s="117"/>
      <c r="G30" s="118"/>
      <c r="H30" s="203">
        <v>1.73</v>
      </c>
      <c r="I30" s="200"/>
      <c r="J30" s="119"/>
      <c r="K30" s="146"/>
      <c r="L30" s="25"/>
      <c r="M30" s="40"/>
      <c r="N30" s="102"/>
      <c r="O30" s="502">
        <v>527.86</v>
      </c>
      <c r="P30" s="499">
        <v>383.71</v>
      </c>
      <c r="Q30" s="78">
        <v>8.49</v>
      </c>
    </row>
    <row r="31" spans="1:17" ht="15">
      <c r="A31" s="214" t="s">
        <v>33</v>
      </c>
      <c r="B31" s="903" t="s">
        <v>201</v>
      </c>
      <c r="C31" s="134">
        <v>23</v>
      </c>
      <c r="D31" s="135">
        <v>5</v>
      </c>
      <c r="E31" s="136">
        <v>2</v>
      </c>
      <c r="F31" s="137">
        <v>2</v>
      </c>
      <c r="G31" s="138"/>
      <c r="H31" s="206"/>
      <c r="I31" s="198"/>
      <c r="J31" s="150"/>
      <c r="K31" s="625">
        <v>4</v>
      </c>
      <c r="L31" s="622">
        <v>3.3</v>
      </c>
      <c r="M31" s="34"/>
      <c r="N31" s="32"/>
      <c r="O31" s="31">
        <v>10</v>
      </c>
      <c r="P31" s="722">
        <v>92.89</v>
      </c>
      <c r="Q31" s="32">
        <v>399.12</v>
      </c>
    </row>
    <row r="32" spans="1:17" ht="15">
      <c r="A32" s="212"/>
      <c r="B32" s="484"/>
      <c r="C32" s="144"/>
      <c r="D32" s="140"/>
      <c r="E32" s="141"/>
      <c r="F32" s="142"/>
      <c r="G32" s="143"/>
      <c r="H32" s="207"/>
      <c r="I32" s="199"/>
      <c r="J32" s="151"/>
      <c r="K32" s="623">
        <v>26.7</v>
      </c>
      <c r="L32" s="624">
        <v>23.4</v>
      </c>
      <c r="M32" s="28"/>
      <c r="N32" s="41"/>
      <c r="O32" s="343">
        <v>410.79</v>
      </c>
      <c r="P32" s="500">
        <v>317.89999999999998</v>
      </c>
      <c r="Q32" s="26">
        <v>11.67</v>
      </c>
    </row>
    <row r="33" spans="1:17" ht="15">
      <c r="A33" s="213" t="s">
        <v>34</v>
      </c>
      <c r="B33" s="903" t="s">
        <v>202</v>
      </c>
      <c r="C33" s="134">
        <v>15</v>
      </c>
      <c r="D33" s="135">
        <v>10</v>
      </c>
      <c r="E33" s="136"/>
      <c r="F33" s="137">
        <v>2</v>
      </c>
      <c r="G33" s="138"/>
      <c r="H33" s="206">
        <v>2</v>
      </c>
      <c r="I33" s="628" t="s">
        <v>112</v>
      </c>
      <c r="J33" s="150"/>
      <c r="K33" s="139">
        <v>4</v>
      </c>
      <c r="L33" s="622">
        <v>10.74</v>
      </c>
      <c r="M33" s="34"/>
      <c r="N33" s="32"/>
      <c r="O33" s="31">
        <v>18</v>
      </c>
      <c r="P33" s="722">
        <v>301.83</v>
      </c>
      <c r="Q33" s="32">
        <v>813.91</v>
      </c>
    </row>
    <row r="34" spans="1:17" ht="15">
      <c r="A34" s="213"/>
      <c r="B34" s="484"/>
      <c r="C34" s="144"/>
      <c r="D34" s="140"/>
      <c r="E34" s="141"/>
      <c r="F34" s="142"/>
      <c r="G34" s="143"/>
      <c r="H34" s="659">
        <v>4.3</v>
      </c>
      <c r="I34" s="629" t="s">
        <v>317</v>
      </c>
      <c r="J34" s="151"/>
      <c r="K34" s="145">
        <v>12.91</v>
      </c>
      <c r="L34" s="624">
        <v>2.17</v>
      </c>
      <c r="M34" s="28"/>
      <c r="N34" s="41"/>
      <c r="O34" s="498">
        <v>848.32</v>
      </c>
      <c r="P34" s="500">
        <v>546.49</v>
      </c>
      <c r="Q34" s="26">
        <v>34.409999999999997</v>
      </c>
    </row>
    <row r="35" spans="1:17" s="197" customFormat="1" ht="15">
      <c r="A35" s="214" t="s">
        <v>35</v>
      </c>
      <c r="B35" s="912" t="s">
        <v>203</v>
      </c>
      <c r="C35" s="803">
        <v>38</v>
      </c>
      <c r="D35" s="804"/>
      <c r="E35" s="805"/>
      <c r="F35" s="806">
        <v>1</v>
      </c>
      <c r="G35" s="807"/>
      <c r="H35" s="808"/>
      <c r="I35" s="809"/>
      <c r="J35" s="810"/>
      <c r="K35" s="811"/>
      <c r="L35" s="812"/>
      <c r="M35" s="803"/>
      <c r="N35" s="813"/>
      <c r="O35" s="803">
        <v>28</v>
      </c>
      <c r="P35" s="814">
        <v>145.31</v>
      </c>
      <c r="Q35" s="815">
        <v>682.1</v>
      </c>
    </row>
    <row r="36" spans="1:17" s="197" customFormat="1" ht="15">
      <c r="A36" s="212"/>
      <c r="B36" s="483"/>
      <c r="C36" s="816"/>
      <c r="D36" s="804"/>
      <c r="E36" s="805"/>
      <c r="F36" s="806"/>
      <c r="G36" s="807"/>
      <c r="H36" s="808"/>
      <c r="I36" s="809"/>
      <c r="J36" s="810"/>
      <c r="K36" s="811"/>
      <c r="L36" s="812"/>
      <c r="M36" s="791"/>
      <c r="N36" s="817"/>
      <c r="O36" s="818">
        <v>697.9</v>
      </c>
      <c r="P36" s="814">
        <v>552.59</v>
      </c>
      <c r="Q36" s="815">
        <v>15.8</v>
      </c>
    </row>
    <row r="37" spans="1:17" ht="15">
      <c r="A37" s="213" t="s">
        <v>36</v>
      </c>
      <c r="B37" s="903" t="s">
        <v>204</v>
      </c>
      <c r="C37" s="134">
        <v>4</v>
      </c>
      <c r="D37" s="135">
        <v>3</v>
      </c>
      <c r="E37" s="136"/>
      <c r="F37" s="137">
        <v>3</v>
      </c>
      <c r="G37" s="138"/>
      <c r="H37" s="206"/>
      <c r="I37" s="198"/>
      <c r="J37" s="150"/>
      <c r="K37" s="139"/>
      <c r="L37" s="35"/>
      <c r="M37" s="34"/>
      <c r="N37" s="728">
        <v>3955</v>
      </c>
      <c r="O37" s="31">
        <v>13</v>
      </c>
      <c r="P37" s="722">
        <v>101.48</v>
      </c>
      <c r="Q37" s="32">
        <v>460.78</v>
      </c>
    </row>
    <row r="38" spans="1:17" ht="15">
      <c r="A38" s="213"/>
      <c r="B38" s="484"/>
      <c r="C38" s="144"/>
      <c r="D38" s="140"/>
      <c r="E38" s="141"/>
      <c r="F38" s="142"/>
      <c r="G38" s="143"/>
      <c r="H38" s="207"/>
      <c r="I38" s="199"/>
      <c r="J38" s="151"/>
      <c r="K38" s="145"/>
      <c r="L38" s="27"/>
      <c r="M38" s="81">
        <v>4380</v>
      </c>
      <c r="N38" s="79">
        <v>425</v>
      </c>
      <c r="O38" s="498">
        <v>474.72</v>
      </c>
      <c r="P38" s="500">
        <v>373.24</v>
      </c>
      <c r="Q38" s="79">
        <v>13.94</v>
      </c>
    </row>
    <row r="39" spans="1:17" ht="15">
      <c r="A39" s="214" t="s">
        <v>37</v>
      </c>
      <c r="B39" s="912" t="s">
        <v>205</v>
      </c>
      <c r="C39" s="43">
        <v>5</v>
      </c>
      <c r="D39" s="115">
        <v>1</v>
      </c>
      <c r="E39" s="116"/>
      <c r="F39" s="117"/>
      <c r="G39" s="118"/>
      <c r="H39" s="203"/>
      <c r="I39" s="200"/>
      <c r="J39" s="119"/>
      <c r="K39" s="146"/>
      <c r="L39" s="25"/>
      <c r="M39" s="38"/>
      <c r="N39" s="39"/>
      <c r="O39" s="344">
        <v>3</v>
      </c>
      <c r="P39" s="499">
        <v>22.79</v>
      </c>
      <c r="Q39" s="78">
        <v>223.84</v>
      </c>
    </row>
    <row r="40" spans="1:17" ht="15">
      <c r="A40" s="212"/>
      <c r="B40" s="483"/>
      <c r="C40" s="147"/>
      <c r="D40" s="115"/>
      <c r="E40" s="116"/>
      <c r="F40" s="117"/>
      <c r="G40" s="118"/>
      <c r="H40" s="203"/>
      <c r="I40" s="200"/>
      <c r="J40" s="119"/>
      <c r="K40" s="146"/>
      <c r="L40" s="25"/>
      <c r="M40" s="40"/>
      <c r="N40" s="102"/>
      <c r="O40" s="502">
        <v>224.4</v>
      </c>
      <c r="P40" s="499">
        <v>201.61</v>
      </c>
      <c r="Q40" s="23">
        <v>0.56000000000000005</v>
      </c>
    </row>
    <row r="41" spans="1:17" ht="15">
      <c r="A41" s="213" t="s">
        <v>38</v>
      </c>
      <c r="B41" s="903" t="s">
        <v>206</v>
      </c>
      <c r="C41" s="134"/>
      <c r="D41" s="135">
        <v>2</v>
      </c>
      <c r="E41" s="136"/>
      <c r="F41" s="137">
        <v>3</v>
      </c>
      <c r="G41" s="138"/>
      <c r="H41" s="206">
        <v>1</v>
      </c>
      <c r="I41" s="497" t="s">
        <v>286</v>
      </c>
      <c r="J41" s="150"/>
      <c r="K41" s="139"/>
      <c r="L41" s="35"/>
      <c r="M41" s="34"/>
      <c r="N41" s="32"/>
      <c r="O41" s="31">
        <v>12</v>
      </c>
      <c r="P41" s="722">
        <v>121.77</v>
      </c>
      <c r="Q41" s="32">
        <v>352.23</v>
      </c>
    </row>
    <row r="42" spans="1:17" ht="15">
      <c r="A42" s="213"/>
      <c r="B42" s="484"/>
      <c r="C42" s="144"/>
      <c r="D42" s="140"/>
      <c r="E42" s="141"/>
      <c r="F42" s="142"/>
      <c r="G42" s="143"/>
      <c r="H42" s="659">
        <v>3</v>
      </c>
      <c r="I42" s="199"/>
      <c r="J42" s="151"/>
      <c r="K42" s="145"/>
      <c r="L42" s="27"/>
      <c r="M42" s="28"/>
      <c r="N42" s="41"/>
      <c r="O42" s="343">
        <v>378.12</v>
      </c>
      <c r="P42" s="500">
        <v>256.35000000000002</v>
      </c>
      <c r="Q42" s="26">
        <v>25.89</v>
      </c>
    </row>
    <row r="43" spans="1:17" ht="15">
      <c r="A43" s="214" t="s">
        <v>39</v>
      </c>
      <c r="B43" s="912" t="s">
        <v>207</v>
      </c>
      <c r="C43" s="43">
        <v>13</v>
      </c>
      <c r="D43" s="115">
        <v>2</v>
      </c>
      <c r="E43" s="116"/>
      <c r="F43" s="117"/>
      <c r="G43" s="118"/>
      <c r="H43" s="203"/>
      <c r="I43" s="200"/>
      <c r="J43" s="119"/>
      <c r="K43" s="146"/>
      <c r="L43" s="25"/>
      <c r="M43" s="38"/>
      <c r="N43" s="39"/>
      <c r="O43" s="344">
        <v>15</v>
      </c>
      <c r="P43" s="499">
        <v>196.36</v>
      </c>
      <c r="Q43" s="78">
        <v>484.01</v>
      </c>
    </row>
    <row r="44" spans="1:17" ht="15">
      <c r="A44" s="212"/>
      <c r="B44" s="483"/>
      <c r="C44" s="147"/>
      <c r="D44" s="115"/>
      <c r="E44" s="116"/>
      <c r="F44" s="117"/>
      <c r="G44" s="118"/>
      <c r="H44" s="203"/>
      <c r="I44" s="200"/>
      <c r="J44" s="119"/>
      <c r="K44" s="146"/>
      <c r="L44" s="25"/>
      <c r="M44" s="40"/>
      <c r="N44" s="102"/>
      <c r="O44" s="502">
        <v>486.64</v>
      </c>
      <c r="P44" s="499">
        <v>290.27999999999997</v>
      </c>
      <c r="Q44" s="23">
        <v>2.63</v>
      </c>
    </row>
    <row r="45" spans="1:17" ht="15">
      <c r="A45" s="213" t="s">
        <v>109</v>
      </c>
      <c r="B45" s="903" t="s">
        <v>12</v>
      </c>
      <c r="C45" s="134">
        <v>4</v>
      </c>
      <c r="D45" s="135">
        <v>1</v>
      </c>
      <c r="E45" s="136"/>
      <c r="F45" s="137"/>
      <c r="G45" s="138"/>
      <c r="H45" s="206">
        <v>1</v>
      </c>
      <c r="I45" s="497" t="s">
        <v>314</v>
      </c>
      <c r="J45" s="150"/>
      <c r="K45" s="139">
        <v>5</v>
      </c>
      <c r="L45" s="622">
        <v>5.53</v>
      </c>
      <c r="M45" s="34"/>
      <c r="N45" s="32"/>
      <c r="O45" s="31">
        <v>11</v>
      </c>
      <c r="P45" s="722">
        <v>60.08</v>
      </c>
      <c r="Q45" s="32">
        <v>351.71</v>
      </c>
    </row>
    <row r="46" spans="1:17" ht="15">
      <c r="A46" s="213"/>
      <c r="B46" s="484"/>
      <c r="C46" s="144"/>
      <c r="D46" s="140"/>
      <c r="E46" s="141"/>
      <c r="F46" s="142"/>
      <c r="G46" s="143"/>
      <c r="H46" s="207">
        <v>2.2799999999999998</v>
      </c>
      <c r="I46" s="621" t="s">
        <v>315</v>
      </c>
      <c r="J46" s="151"/>
      <c r="K46" s="145">
        <v>87.24</v>
      </c>
      <c r="L46" s="624">
        <v>81.709999999999994</v>
      </c>
      <c r="M46" s="28"/>
      <c r="N46" s="41"/>
      <c r="O46" s="343">
        <v>351.71</v>
      </c>
      <c r="P46" s="500">
        <v>291.63</v>
      </c>
      <c r="Q46" s="79">
        <v>0</v>
      </c>
    </row>
    <row r="47" spans="1:17" ht="15">
      <c r="A47" s="214" t="s">
        <v>111</v>
      </c>
      <c r="B47" s="912" t="s">
        <v>223</v>
      </c>
      <c r="C47" s="43">
        <v>6</v>
      </c>
      <c r="D47" s="115">
        <v>3</v>
      </c>
      <c r="E47" s="116"/>
      <c r="F47" s="117">
        <v>14</v>
      </c>
      <c r="G47" s="118"/>
      <c r="H47" s="203"/>
      <c r="I47" s="200"/>
      <c r="J47" s="119"/>
      <c r="K47" s="657">
        <v>1</v>
      </c>
      <c r="L47" s="25">
        <v>0</v>
      </c>
      <c r="M47" s="38"/>
      <c r="N47" s="39"/>
      <c r="O47" s="658">
        <v>38</v>
      </c>
      <c r="P47" s="499">
        <v>392.31</v>
      </c>
      <c r="Q47" s="78">
        <v>1440.91</v>
      </c>
    </row>
    <row r="48" spans="1:17" ht="15">
      <c r="A48" s="212"/>
      <c r="B48" s="483"/>
      <c r="C48" s="147"/>
      <c r="D48" s="115"/>
      <c r="E48" s="116"/>
      <c r="F48" s="117"/>
      <c r="G48" s="118"/>
      <c r="H48" s="203"/>
      <c r="I48" s="200"/>
      <c r="J48" s="119"/>
      <c r="K48" s="146">
        <v>0.98</v>
      </c>
      <c r="L48" s="630">
        <v>0.98</v>
      </c>
      <c r="M48" s="40"/>
      <c r="N48" s="102"/>
      <c r="O48" s="502">
        <v>1534.98</v>
      </c>
      <c r="P48" s="499">
        <v>1142.67</v>
      </c>
      <c r="Q48" s="78">
        <v>94.07</v>
      </c>
    </row>
    <row r="49" spans="1:17" s="197" customFormat="1" ht="15">
      <c r="A49" s="213" t="s">
        <v>177</v>
      </c>
      <c r="B49" s="903" t="s">
        <v>208</v>
      </c>
      <c r="C49" s="779">
        <v>19</v>
      </c>
      <c r="D49" s="780"/>
      <c r="E49" s="781"/>
      <c r="F49" s="782"/>
      <c r="G49" s="783"/>
      <c r="H49" s="784"/>
      <c r="I49" s="785"/>
      <c r="J49" s="786"/>
      <c r="K49" s="787"/>
      <c r="L49" s="788"/>
      <c r="M49" s="787"/>
      <c r="N49" s="789"/>
      <c r="O49" s="779">
        <v>44</v>
      </c>
      <c r="P49" s="822">
        <v>292.38</v>
      </c>
      <c r="Q49" s="789">
        <v>1252.46</v>
      </c>
    </row>
    <row r="50" spans="1:17" s="197" customFormat="1" ht="15">
      <c r="A50" s="213"/>
      <c r="B50" s="484"/>
      <c r="C50" s="791"/>
      <c r="D50" s="792"/>
      <c r="E50" s="793"/>
      <c r="F50" s="794"/>
      <c r="G50" s="795"/>
      <c r="H50" s="796"/>
      <c r="I50" s="797"/>
      <c r="J50" s="798"/>
      <c r="K50" s="799"/>
      <c r="L50" s="800"/>
      <c r="M50" s="799"/>
      <c r="N50" s="801"/>
      <c r="O50" s="791">
        <v>1279.5899999999999</v>
      </c>
      <c r="P50" s="823">
        <v>987.21</v>
      </c>
      <c r="Q50" s="819">
        <v>27.13</v>
      </c>
    </row>
    <row r="51" spans="1:17" ht="15">
      <c r="A51" s="214" t="s">
        <v>178</v>
      </c>
      <c r="B51" s="912" t="s">
        <v>209</v>
      </c>
      <c r="C51" s="43">
        <v>3</v>
      </c>
      <c r="D51" s="115">
        <v>1</v>
      </c>
      <c r="E51" s="116"/>
      <c r="F51" s="117"/>
      <c r="G51" s="118"/>
      <c r="H51" s="203"/>
      <c r="I51" s="200"/>
      <c r="J51" s="119"/>
      <c r="K51" s="146"/>
      <c r="L51" s="25"/>
      <c r="M51" s="38"/>
      <c r="N51" s="39"/>
      <c r="O51" s="344">
        <v>0</v>
      </c>
      <c r="P51" s="499">
        <v>0</v>
      </c>
      <c r="Q51" s="29">
        <v>0</v>
      </c>
    </row>
    <row r="52" spans="1:17" ht="15">
      <c r="A52" s="212"/>
      <c r="B52" s="483"/>
      <c r="C52" s="147"/>
      <c r="D52" s="115"/>
      <c r="E52" s="116"/>
      <c r="F52" s="117"/>
      <c r="G52" s="118"/>
      <c r="H52" s="203"/>
      <c r="I52" s="200"/>
      <c r="J52" s="119"/>
      <c r="K52" s="146"/>
      <c r="L52" s="25"/>
      <c r="M52" s="40"/>
      <c r="N52" s="102"/>
      <c r="O52" s="345">
        <v>0</v>
      </c>
      <c r="P52" s="499">
        <v>0</v>
      </c>
      <c r="Q52" s="23">
        <v>0</v>
      </c>
    </row>
    <row r="53" spans="1:17" ht="15">
      <c r="A53" s="213" t="s">
        <v>179</v>
      </c>
      <c r="B53" s="903" t="s">
        <v>210</v>
      </c>
      <c r="C53" s="134">
        <v>5</v>
      </c>
      <c r="D53" s="135">
        <v>1</v>
      </c>
      <c r="E53" s="136"/>
      <c r="F53" s="137"/>
      <c r="G53" s="138"/>
      <c r="H53" s="206"/>
      <c r="I53" s="137"/>
      <c r="J53" s="42"/>
      <c r="K53" s="485">
        <v>1</v>
      </c>
      <c r="L53" s="97">
        <v>1.05</v>
      </c>
      <c r="M53" s="96"/>
      <c r="N53" s="98"/>
      <c r="O53" s="486">
        <v>2</v>
      </c>
      <c r="P53" s="722">
        <v>17.559999999999999</v>
      </c>
      <c r="Q53" s="98">
        <v>72.290000000000006</v>
      </c>
    </row>
    <row r="54" spans="1:17" ht="15">
      <c r="A54" s="213"/>
      <c r="B54" s="484"/>
      <c r="C54" s="43"/>
      <c r="D54" s="115"/>
      <c r="E54" s="116"/>
      <c r="F54" s="117"/>
      <c r="G54" s="118"/>
      <c r="H54" s="203"/>
      <c r="I54" s="117"/>
      <c r="J54" s="133"/>
      <c r="K54" s="148">
        <v>1.05</v>
      </c>
      <c r="L54" s="171">
        <v>0</v>
      </c>
      <c r="M54" s="99"/>
      <c r="N54" s="100"/>
      <c r="O54" s="346">
        <v>72.290000000000006</v>
      </c>
      <c r="P54" s="500">
        <v>54.73</v>
      </c>
      <c r="Q54" s="100">
        <v>0</v>
      </c>
    </row>
    <row r="55" spans="1:17" ht="15">
      <c r="A55" s="214" t="s">
        <v>180</v>
      </c>
      <c r="B55" s="903" t="s">
        <v>211</v>
      </c>
      <c r="C55" s="671">
        <v>36</v>
      </c>
      <c r="D55" s="660">
        <v>3</v>
      </c>
      <c r="E55" s="661"/>
      <c r="F55" s="161"/>
      <c r="G55" s="161"/>
      <c r="H55" s="742" t="s">
        <v>120</v>
      </c>
      <c r="I55" s="673">
        <v>1</v>
      </c>
      <c r="J55" s="743">
        <v>515.13</v>
      </c>
      <c r="K55" s="673">
        <v>5</v>
      </c>
      <c r="L55" s="25">
        <v>0</v>
      </c>
      <c r="M55" s="24"/>
      <c r="N55" s="29"/>
      <c r="O55" s="344">
        <v>3</v>
      </c>
      <c r="P55" s="499">
        <v>28.59</v>
      </c>
      <c r="Q55" s="23">
        <v>162.13999999999999</v>
      </c>
    </row>
    <row r="56" spans="1:17" ht="15">
      <c r="A56" s="212"/>
      <c r="B56" s="483"/>
      <c r="C56" s="164"/>
      <c r="D56" s="163"/>
      <c r="E56" s="162"/>
      <c r="F56" s="162"/>
      <c r="G56" s="162"/>
      <c r="H56" s="668">
        <v>1.08</v>
      </c>
      <c r="I56" s="744">
        <v>517.57000000000005</v>
      </c>
      <c r="J56" s="745">
        <v>2.44</v>
      </c>
      <c r="K56" s="672">
        <v>21.15</v>
      </c>
      <c r="L56" s="630">
        <v>21.15</v>
      </c>
      <c r="M56" s="24"/>
      <c r="N56" s="37"/>
      <c r="O56" s="343">
        <v>171.54</v>
      </c>
      <c r="P56" s="500">
        <v>142.94999999999999</v>
      </c>
      <c r="Q56" s="79">
        <v>9.4</v>
      </c>
    </row>
    <row r="57" spans="1:17" ht="15">
      <c r="A57" s="213" t="s">
        <v>181</v>
      </c>
      <c r="B57" s="903" t="s">
        <v>212</v>
      </c>
      <c r="C57" s="117">
        <v>26</v>
      </c>
      <c r="D57" s="115">
        <v>5</v>
      </c>
      <c r="E57" s="116"/>
      <c r="F57" s="117"/>
      <c r="G57" s="118"/>
      <c r="H57" s="203"/>
      <c r="I57" s="117"/>
      <c r="J57" s="133"/>
      <c r="K57" s="120">
        <v>1</v>
      </c>
      <c r="L57" s="648">
        <v>0</v>
      </c>
      <c r="M57" s="170"/>
      <c r="N57" s="78">
        <v>978.83</v>
      </c>
      <c r="O57" s="344">
        <v>1</v>
      </c>
      <c r="P57" s="499">
        <v>5.85</v>
      </c>
      <c r="Q57" s="78">
        <v>44.56</v>
      </c>
    </row>
    <row r="58" spans="1:17" ht="15">
      <c r="A58" s="213"/>
      <c r="B58" s="484"/>
      <c r="C58" s="144"/>
      <c r="D58" s="140"/>
      <c r="E58" s="141"/>
      <c r="F58" s="142"/>
      <c r="G58" s="143"/>
      <c r="H58" s="207"/>
      <c r="I58" s="201"/>
      <c r="J58" s="80"/>
      <c r="K58" s="623">
        <v>26.9</v>
      </c>
      <c r="L58" s="624">
        <v>26.9</v>
      </c>
      <c r="M58" s="81">
        <v>1054.1099999999999</v>
      </c>
      <c r="N58" s="79">
        <v>75.28</v>
      </c>
      <c r="O58" s="498">
        <v>44.56</v>
      </c>
      <c r="P58" s="500">
        <v>38.71</v>
      </c>
      <c r="Q58" s="41">
        <v>0</v>
      </c>
    </row>
    <row r="59" spans="1:17" ht="15">
      <c r="A59" s="214" t="s">
        <v>182</v>
      </c>
      <c r="B59" s="903" t="s">
        <v>213</v>
      </c>
      <c r="C59" s="671">
        <v>113</v>
      </c>
      <c r="D59" s="660">
        <v>8</v>
      </c>
      <c r="E59" s="161"/>
      <c r="F59" s="660">
        <v>3</v>
      </c>
      <c r="G59" s="161"/>
      <c r="H59" s="208"/>
      <c r="I59" s="166"/>
      <c r="J59" s="165"/>
      <c r="K59" s="647"/>
      <c r="L59" s="630"/>
      <c r="M59" s="24"/>
      <c r="N59" s="29"/>
      <c r="O59" s="344">
        <v>34</v>
      </c>
      <c r="P59" s="499">
        <v>297.63</v>
      </c>
      <c r="Q59" s="23">
        <v>1018.21</v>
      </c>
    </row>
    <row r="60" spans="1:17" ht="15">
      <c r="A60" s="212"/>
      <c r="B60" s="483"/>
      <c r="C60" s="164"/>
      <c r="D60" s="163"/>
      <c r="E60" s="162"/>
      <c r="F60" s="162"/>
      <c r="G60" s="162"/>
      <c r="H60" s="209"/>
      <c r="I60" s="167"/>
      <c r="J60" s="168"/>
      <c r="K60" s="169"/>
      <c r="L60" s="25"/>
      <c r="M60" s="24"/>
      <c r="N60" s="37"/>
      <c r="O60" s="498">
        <v>1103.94</v>
      </c>
      <c r="P60" s="500">
        <v>806.31</v>
      </c>
      <c r="Q60" s="26">
        <v>85.73</v>
      </c>
    </row>
    <row r="61" spans="1:17" ht="15">
      <c r="A61" s="213" t="s">
        <v>183</v>
      </c>
      <c r="B61" s="903" t="s">
        <v>214</v>
      </c>
      <c r="C61" s="117">
        <v>37</v>
      </c>
      <c r="D61" s="115"/>
      <c r="E61" s="116"/>
      <c r="F61" s="117">
        <v>1</v>
      </c>
      <c r="G61" s="118"/>
      <c r="H61" s="203"/>
      <c r="I61" s="117"/>
      <c r="J61" s="133"/>
      <c r="K61" s="120">
        <v>2</v>
      </c>
      <c r="L61" s="33">
        <v>0</v>
      </c>
      <c r="M61" s="170"/>
      <c r="N61" s="29"/>
      <c r="O61" s="344">
        <v>4</v>
      </c>
      <c r="P61" s="499">
        <v>57.25</v>
      </c>
      <c r="Q61" s="78">
        <v>224.63</v>
      </c>
    </row>
    <row r="62" spans="1:17" ht="15">
      <c r="A62" s="213"/>
      <c r="B62" s="484"/>
      <c r="C62" s="144"/>
      <c r="D62" s="140"/>
      <c r="E62" s="141"/>
      <c r="F62" s="142"/>
      <c r="G62" s="143"/>
      <c r="H62" s="207"/>
      <c r="I62" s="201"/>
      <c r="J62" s="80"/>
      <c r="K62" s="623">
        <v>8.7100000000000009</v>
      </c>
      <c r="L62" s="624">
        <v>8.7100000000000009</v>
      </c>
      <c r="M62" s="81"/>
      <c r="N62" s="79"/>
      <c r="O62" s="498">
        <v>226.86</v>
      </c>
      <c r="P62" s="500">
        <v>169.61</v>
      </c>
      <c r="Q62" s="79">
        <v>2.23</v>
      </c>
    </row>
    <row r="63" spans="1:17" ht="15">
      <c r="A63" s="214" t="s">
        <v>184</v>
      </c>
      <c r="B63" s="903" t="s">
        <v>215</v>
      </c>
      <c r="C63" s="671">
        <v>18</v>
      </c>
      <c r="D63" s="660">
        <v>18</v>
      </c>
      <c r="E63" s="661"/>
      <c r="F63" s="660">
        <v>3</v>
      </c>
      <c r="G63" s="661"/>
      <c r="H63" s="662"/>
      <c r="I63" s="663"/>
      <c r="J63" s="664"/>
      <c r="K63" s="673">
        <v>3</v>
      </c>
      <c r="L63" s="25">
        <v>23.7</v>
      </c>
      <c r="M63" s="24">
        <v>2</v>
      </c>
      <c r="N63" s="29">
        <v>3502.8</v>
      </c>
      <c r="O63" s="344">
        <v>19</v>
      </c>
      <c r="P63" s="499">
        <v>296.27</v>
      </c>
      <c r="Q63" s="23">
        <v>789.05</v>
      </c>
    </row>
    <row r="64" spans="1:17" ht="15">
      <c r="A64" s="212"/>
      <c r="B64" s="483"/>
      <c r="C64" s="665"/>
      <c r="D64" s="666"/>
      <c r="E64" s="667"/>
      <c r="F64" s="667"/>
      <c r="G64" s="667"/>
      <c r="H64" s="668"/>
      <c r="I64" s="669"/>
      <c r="J64" s="670"/>
      <c r="K64" s="672">
        <v>60.5</v>
      </c>
      <c r="L64" s="630">
        <v>36.799999999999997</v>
      </c>
      <c r="M64" s="24">
        <v>3807.36</v>
      </c>
      <c r="N64" s="37">
        <v>304.56</v>
      </c>
      <c r="O64" s="343">
        <v>810.44</v>
      </c>
      <c r="P64" s="500">
        <v>514.16999999999996</v>
      </c>
      <c r="Q64" s="26">
        <v>21.39</v>
      </c>
    </row>
    <row r="65" spans="1:27" ht="15">
      <c r="A65" s="213" t="s">
        <v>185</v>
      </c>
      <c r="B65" s="903" t="s">
        <v>216</v>
      </c>
      <c r="C65" s="117">
        <v>34</v>
      </c>
      <c r="D65" s="115">
        <v>5</v>
      </c>
      <c r="E65" s="116">
        <v>1</v>
      </c>
      <c r="F65" s="117"/>
      <c r="G65" s="118"/>
      <c r="H65" s="203"/>
      <c r="I65" s="117"/>
      <c r="J65" s="133"/>
      <c r="K65" s="120">
        <v>3</v>
      </c>
      <c r="L65" s="33">
        <v>0</v>
      </c>
      <c r="M65" s="170"/>
      <c r="N65" s="29"/>
      <c r="O65" s="344">
        <v>56</v>
      </c>
      <c r="P65" s="499">
        <v>502.22</v>
      </c>
      <c r="Q65" s="78">
        <v>2096.41</v>
      </c>
    </row>
    <row r="66" spans="1:27" ht="15">
      <c r="A66" s="213"/>
      <c r="B66" s="484"/>
      <c r="C66" s="144"/>
      <c r="D66" s="140"/>
      <c r="E66" s="141"/>
      <c r="F66" s="142"/>
      <c r="G66" s="143"/>
      <c r="H66" s="207"/>
      <c r="I66" s="201"/>
      <c r="J66" s="80"/>
      <c r="K66" s="149">
        <v>14.6</v>
      </c>
      <c r="L66" s="27">
        <v>14.6</v>
      </c>
      <c r="M66" s="81"/>
      <c r="N66" s="79"/>
      <c r="O66" s="498">
        <v>2188.04</v>
      </c>
      <c r="P66" s="500">
        <v>1685.82</v>
      </c>
      <c r="Q66" s="79">
        <v>91.63</v>
      </c>
    </row>
    <row r="67" spans="1:27" ht="15">
      <c r="A67" s="214" t="s">
        <v>186</v>
      </c>
      <c r="B67" s="903" t="s">
        <v>217</v>
      </c>
      <c r="C67" s="134">
        <v>22</v>
      </c>
      <c r="D67" s="135"/>
      <c r="E67" s="136"/>
      <c r="F67" s="137"/>
      <c r="G67" s="138"/>
      <c r="H67" s="206"/>
      <c r="I67" s="198"/>
      <c r="J67" s="150"/>
      <c r="K67" s="139">
        <v>5</v>
      </c>
      <c r="L67" s="35">
        <v>0</v>
      </c>
      <c r="M67" s="34"/>
      <c r="N67" s="32"/>
      <c r="O67" s="31">
        <v>10</v>
      </c>
      <c r="P67" s="722">
        <v>72.680000000000007</v>
      </c>
      <c r="Q67" s="728">
        <v>349.49</v>
      </c>
    </row>
    <row r="68" spans="1:27" ht="15">
      <c r="A68" s="212"/>
      <c r="B68" s="484"/>
      <c r="C68" s="144"/>
      <c r="D68" s="140"/>
      <c r="E68" s="141"/>
      <c r="F68" s="142"/>
      <c r="G68" s="143"/>
      <c r="H68" s="207"/>
      <c r="I68" s="199"/>
      <c r="J68" s="151"/>
      <c r="K68" s="145">
        <v>19.8</v>
      </c>
      <c r="L68" s="27">
        <v>19.8</v>
      </c>
      <c r="M68" s="28"/>
      <c r="N68" s="41"/>
      <c r="O68" s="498">
        <v>375.9</v>
      </c>
      <c r="P68" s="500">
        <v>303.22000000000003</v>
      </c>
      <c r="Q68" s="79">
        <v>26.41</v>
      </c>
    </row>
    <row r="69" spans="1:27" ht="15">
      <c r="A69" s="213" t="s">
        <v>187</v>
      </c>
      <c r="B69" s="912" t="s">
        <v>218</v>
      </c>
      <c r="C69" s="43">
        <v>9</v>
      </c>
      <c r="D69" s="115">
        <v>3</v>
      </c>
      <c r="E69" s="116"/>
      <c r="F69" s="117"/>
      <c r="G69" s="118"/>
      <c r="H69" s="203"/>
      <c r="I69" s="202"/>
      <c r="J69" s="152"/>
      <c r="K69" s="120">
        <v>1</v>
      </c>
      <c r="L69" s="25">
        <v>0</v>
      </c>
      <c r="M69" s="24"/>
      <c r="N69" s="23"/>
      <c r="O69" s="344">
        <v>8</v>
      </c>
      <c r="P69" s="499">
        <v>42.8</v>
      </c>
      <c r="Q69" s="78">
        <v>279.60000000000002</v>
      </c>
    </row>
    <row r="70" spans="1:27" ht="15">
      <c r="A70" s="213"/>
      <c r="B70" s="483"/>
      <c r="C70" s="43"/>
      <c r="D70" s="115"/>
      <c r="E70" s="116"/>
      <c r="F70" s="117"/>
      <c r="G70" s="118"/>
      <c r="H70" s="203"/>
      <c r="I70" s="202"/>
      <c r="J70" s="152"/>
      <c r="K70" s="120">
        <v>26.8</v>
      </c>
      <c r="L70" s="630">
        <v>26.8</v>
      </c>
      <c r="M70" s="76"/>
      <c r="N70" s="29"/>
      <c r="O70" s="347">
        <v>287.49</v>
      </c>
      <c r="P70" s="499">
        <v>244.69</v>
      </c>
      <c r="Q70" s="78">
        <v>7.89</v>
      </c>
      <c r="U70" s="49"/>
      <c r="V70" s="49"/>
      <c r="W70" s="49"/>
      <c r="X70" s="49"/>
    </row>
    <row r="71" spans="1:27" ht="15">
      <c r="A71" s="214" t="s">
        <v>188</v>
      </c>
      <c r="B71" s="903" t="s">
        <v>219</v>
      </c>
      <c r="C71" s="134">
        <v>10</v>
      </c>
      <c r="D71" s="135">
        <v>11</v>
      </c>
      <c r="E71" s="136"/>
      <c r="F71" s="137"/>
      <c r="G71" s="138"/>
      <c r="H71" s="206"/>
      <c r="I71" s="198"/>
      <c r="J71" s="150"/>
      <c r="K71" s="139"/>
      <c r="L71" s="35"/>
      <c r="M71" s="34"/>
      <c r="N71" s="32"/>
      <c r="O71" s="31">
        <v>2</v>
      </c>
      <c r="P71" s="722">
        <v>13.76</v>
      </c>
      <c r="Q71" s="728">
        <v>52.56</v>
      </c>
      <c r="U71" s="49"/>
      <c r="V71" s="49"/>
      <c r="W71" s="49"/>
      <c r="X71" s="49"/>
    </row>
    <row r="72" spans="1:27" ht="15">
      <c r="A72" s="212"/>
      <c r="B72" s="484"/>
      <c r="C72" s="144"/>
      <c r="D72" s="140"/>
      <c r="E72" s="141"/>
      <c r="F72" s="142"/>
      <c r="G72" s="143"/>
      <c r="H72" s="207"/>
      <c r="I72" s="199"/>
      <c r="J72" s="151"/>
      <c r="K72" s="149"/>
      <c r="L72" s="27"/>
      <c r="M72" s="28"/>
      <c r="N72" s="26"/>
      <c r="O72" s="729">
        <v>52.56</v>
      </c>
      <c r="P72" s="500">
        <v>38.799999999999997</v>
      </c>
      <c r="Q72" s="79">
        <v>0</v>
      </c>
    </row>
    <row r="73" spans="1:27" ht="15">
      <c r="A73" s="213" t="s">
        <v>189</v>
      </c>
      <c r="B73" s="903" t="s">
        <v>220</v>
      </c>
      <c r="C73" s="134">
        <v>3</v>
      </c>
      <c r="D73" s="135">
        <v>1</v>
      </c>
      <c r="E73" s="136"/>
      <c r="F73" s="137">
        <v>1</v>
      </c>
      <c r="G73" s="138"/>
      <c r="H73" s="206">
        <v>2</v>
      </c>
      <c r="I73" s="198"/>
      <c r="J73" s="150"/>
      <c r="K73" s="139">
        <v>1</v>
      </c>
      <c r="L73" s="35">
        <v>0</v>
      </c>
      <c r="M73" s="77">
        <v>3</v>
      </c>
      <c r="N73" s="728">
        <v>1110.71</v>
      </c>
      <c r="O73" s="31">
        <v>7</v>
      </c>
      <c r="P73" s="722">
        <v>117.99</v>
      </c>
      <c r="Q73" s="728">
        <v>444.3</v>
      </c>
    </row>
    <row r="74" spans="1:27" ht="15">
      <c r="A74" s="213"/>
      <c r="B74" s="483"/>
      <c r="C74" s="43"/>
      <c r="D74" s="115"/>
      <c r="E74" s="116"/>
      <c r="F74" s="117"/>
      <c r="G74" s="118"/>
      <c r="H74" s="203">
        <v>4.05</v>
      </c>
      <c r="I74" s="202" t="s">
        <v>401</v>
      </c>
      <c r="J74" s="152"/>
      <c r="K74" s="153">
        <v>3.6</v>
      </c>
      <c r="L74" s="25">
        <v>3.6</v>
      </c>
      <c r="M74" s="76">
        <v>1110.71</v>
      </c>
      <c r="N74" s="78">
        <v>0</v>
      </c>
      <c r="O74" s="347">
        <v>470.39</v>
      </c>
      <c r="P74" s="499">
        <v>352.4</v>
      </c>
      <c r="Q74" s="78">
        <v>26.09</v>
      </c>
    </row>
    <row r="75" spans="1:27" ht="15">
      <c r="A75" s="214" t="s">
        <v>190</v>
      </c>
      <c r="B75" s="903" t="s">
        <v>221</v>
      </c>
      <c r="C75" s="139">
        <v>55</v>
      </c>
      <c r="D75" s="135">
        <v>5</v>
      </c>
      <c r="E75" s="154"/>
      <c r="F75" s="138">
        <v>2</v>
      </c>
      <c r="G75" s="155"/>
      <c r="H75" s="210"/>
      <c r="I75" s="198"/>
      <c r="J75" s="150"/>
      <c r="K75" s="139">
        <v>16</v>
      </c>
      <c r="L75" s="622">
        <v>237</v>
      </c>
      <c r="M75" s="31"/>
      <c r="N75" s="36"/>
      <c r="O75" s="31">
        <v>27</v>
      </c>
      <c r="P75" s="722">
        <v>187.17</v>
      </c>
      <c r="Q75" s="32">
        <v>698.4</v>
      </c>
    </row>
    <row r="76" spans="1:27" ht="15.75" thickBot="1">
      <c r="A76" s="212"/>
      <c r="B76" s="215"/>
      <c r="C76" s="120"/>
      <c r="D76" s="156"/>
      <c r="E76" s="157"/>
      <c r="F76" s="158"/>
      <c r="G76" s="159"/>
      <c r="H76" s="211"/>
      <c r="I76" s="202"/>
      <c r="J76" s="152"/>
      <c r="K76" s="723">
        <v>237</v>
      </c>
      <c r="L76" s="724">
        <v>0</v>
      </c>
      <c r="M76" s="44"/>
      <c r="N76" s="45"/>
      <c r="O76" s="46">
        <v>737.21</v>
      </c>
      <c r="P76" s="824">
        <v>550.04</v>
      </c>
      <c r="Q76" s="724">
        <v>38.81</v>
      </c>
    </row>
    <row r="77" spans="1:27" ht="15">
      <c r="A77" s="1128" t="s">
        <v>21</v>
      </c>
      <c r="B77" s="1129"/>
      <c r="C77" s="419"/>
      <c r="D77" s="419"/>
      <c r="E77" s="419"/>
      <c r="F77" s="419"/>
      <c r="G77" s="419"/>
      <c r="H77" s="419">
        <v>12</v>
      </c>
      <c r="I77" s="419">
        <f t="shared" ref="I77:P78" si="0">SUM(I11,I13,I15,I17,I19,I21,I23,I25,I27,I29,I31,I33,I35,I37,I39,I41,I43,I45,I47,I49,I51,I53,I55,I57,I59,I61,I63,I65,I67,I69,I71,I73,I75)</f>
        <v>1</v>
      </c>
      <c r="J77" s="650">
        <f t="shared" si="0"/>
        <v>515.13</v>
      </c>
      <c r="K77" s="419">
        <f>SUM(K11,K13,K15,K17,K19,K21,K23,K25,K27,K29,K31,K33,K35,K37,K39,K41,K43,K45,K47,K49,K51,K53,K55,K57,K59,K61,K63,K65,K67,K69,K71,K73,K75)</f>
        <v>61</v>
      </c>
      <c r="L77" s="650">
        <f t="shared" si="0"/>
        <v>320.07</v>
      </c>
      <c r="M77" s="419">
        <f t="shared" si="0"/>
        <v>5</v>
      </c>
      <c r="N77" s="650">
        <f t="shared" si="0"/>
        <v>9547.34</v>
      </c>
      <c r="O77" s="419">
        <f t="shared" si="0"/>
        <v>563</v>
      </c>
      <c r="P77" s="650">
        <f t="shared" si="0"/>
        <v>4796.5400000000009</v>
      </c>
      <c r="Q77" s="649">
        <f>SUM(P77)</f>
        <v>4796.5400000000009</v>
      </c>
      <c r="X77" s="876"/>
      <c r="Y77" s="876"/>
      <c r="Z77" s="876"/>
      <c r="AA77" s="876"/>
    </row>
    <row r="78" spans="1:27" ht="15.75" thickBot="1">
      <c r="A78" s="420"/>
      <c r="B78" s="421"/>
      <c r="C78" s="422">
        <f>SUM(C11:C77)</f>
        <v>733</v>
      </c>
      <c r="D78" s="1053">
        <f>SUM(D11:D77)</f>
        <v>117</v>
      </c>
      <c r="E78" s="423">
        <f>SUM(E11:E77)</f>
        <v>11</v>
      </c>
      <c r="F78" s="423">
        <f>SUM(F11:F77)</f>
        <v>44</v>
      </c>
      <c r="G78" s="423">
        <v>0</v>
      </c>
      <c r="H78" s="424">
        <f>SUM(H12,H14,H16,H18,H20,H22,H24,H26,H28,H30,H32,H34,H36,H38,H40,H42,H44,H46,H48,H50,H52,H54,H56,H58,H60,H62,H64,H66,H68,H70,H72,H74,H76)</f>
        <v>21.26</v>
      </c>
      <c r="I78" s="424">
        <f t="shared" si="0"/>
        <v>517.57000000000005</v>
      </c>
      <c r="J78" s="424">
        <f t="shared" si="0"/>
        <v>2.44</v>
      </c>
      <c r="K78" s="424">
        <f t="shared" si="0"/>
        <v>684.73</v>
      </c>
      <c r="L78" s="424">
        <f>SUM(L12,L14,L16,L18,L20,L22,L24,L26,L28,L30,L32,L34,L36,L38,L40,L42,L44,L46,L48,L50,L52,L54,L56,L58,L60,L62,L64,L66,L68,L70,L72,L74,L76)</f>
        <v>364.66000000000008</v>
      </c>
      <c r="M78" s="424">
        <f t="shared" si="0"/>
        <v>10352.18</v>
      </c>
      <c r="N78" s="424">
        <f t="shared" si="0"/>
        <v>804.83999999999992</v>
      </c>
      <c r="O78" s="424">
        <f t="shared" si="0"/>
        <v>21507.31</v>
      </c>
      <c r="P78" s="424">
        <f t="shared" si="0"/>
        <v>16710.769999999997</v>
      </c>
      <c r="Q78" s="424">
        <f>SUM(P78)</f>
        <v>16710.769999999997</v>
      </c>
      <c r="X78" s="876"/>
      <c r="Y78" s="876"/>
      <c r="Z78" s="876"/>
      <c r="AA78" s="876"/>
    </row>
    <row r="79" spans="1:27" ht="18" customHeight="1">
      <c r="A79" s="13"/>
      <c r="B79" s="14" t="s">
        <v>144</v>
      </c>
      <c r="C79" s="14"/>
      <c r="D79" s="14"/>
      <c r="E79" s="14"/>
      <c r="F79" s="14"/>
      <c r="G79" s="14"/>
      <c r="H79" s="1126"/>
      <c r="I79" s="14"/>
      <c r="J79" s="15"/>
      <c r="K79" s="16"/>
      <c r="L79" s="17"/>
      <c r="M79" s="18"/>
      <c r="N79" s="752"/>
      <c r="O79" s="18"/>
      <c r="P79" s="752"/>
      <c r="Q79" s="752"/>
    </row>
    <row r="80" spans="1:27" ht="18">
      <c r="A80" s="13"/>
      <c r="B80" s="14" t="s">
        <v>174</v>
      </c>
      <c r="C80" s="14"/>
      <c r="D80" s="14"/>
      <c r="E80" s="14"/>
      <c r="F80" s="14"/>
      <c r="G80" s="14"/>
      <c r="H80" s="1127"/>
      <c r="I80" s="14" t="s">
        <v>405</v>
      </c>
      <c r="J80" s="15"/>
      <c r="K80" s="16"/>
      <c r="L80" s="17"/>
      <c r="M80" s="18"/>
      <c r="N80" s="18"/>
      <c r="O80" s="18"/>
      <c r="P80" s="18"/>
      <c r="Q80" s="18"/>
    </row>
    <row r="81" spans="1:17" ht="18.75" thickBot="1">
      <c r="A81" s="13"/>
      <c r="B81" s="14"/>
      <c r="C81" s="14"/>
      <c r="D81" s="14"/>
      <c r="E81" s="14"/>
      <c r="F81" s="14"/>
      <c r="G81" s="14"/>
      <c r="H81" s="1127"/>
      <c r="I81" s="14"/>
      <c r="J81" s="15"/>
      <c r="K81" s="16"/>
      <c r="L81" s="17"/>
      <c r="M81" s="18"/>
      <c r="N81" s="18"/>
      <c r="O81" s="18"/>
      <c r="P81" s="18"/>
      <c r="Q81" s="18"/>
    </row>
    <row r="82" spans="1:17" ht="24" thickBot="1">
      <c r="A82" s="751"/>
      <c r="B82" s="958" t="s">
        <v>571</v>
      </c>
      <c r="C82" s="968" t="s">
        <v>572</v>
      </c>
      <c r="D82" s="1148" t="s">
        <v>573</v>
      </c>
      <c r="E82" s="1149"/>
      <c r="F82" s="14"/>
      <c r="G82" s="14"/>
      <c r="H82" s="1127"/>
      <c r="I82" s="14"/>
      <c r="J82" s="15"/>
      <c r="K82" s="16"/>
      <c r="L82" s="17"/>
      <c r="M82" s="18"/>
      <c r="N82" s="18"/>
      <c r="O82" s="18"/>
      <c r="P82" s="18"/>
      <c r="Q82" s="18"/>
    </row>
    <row r="83" spans="1:17" ht="18">
      <c r="A83" s="13"/>
      <c r="B83" s="959"/>
      <c r="C83" s="1145" t="s">
        <v>574</v>
      </c>
      <c r="D83" s="1150" t="s">
        <v>575</v>
      </c>
      <c r="E83" s="1151"/>
      <c r="F83" s="14"/>
      <c r="G83" s="14"/>
      <c r="H83" s="1127"/>
      <c r="I83" s="14"/>
      <c r="J83" s="15"/>
      <c r="K83" s="16"/>
      <c r="L83" s="17"/>
      <c r="M83" s="18"/>
      <c r="N83" s="18"/>
      <c r="O83" s="18"/>
      <c r="P83" s="18"/>
      <c r="Q83" s="18"/>
    </row>
    <row r="84" spans="1:17" ht="18">
      <c r="A84" s="13"/>
      <c r="B84" s="960"/>
      <c r="C84" s="1146"/>
      <c r="D84" s="1152" t="s">
        <v>576</v>
      </c>
      <c r="E84" s="1153"/>
      <c r="F84" s="14"/>
      <c r="G84" s="14"/>
      <c r="H84" s="14"/>
      <c r="I84" s="14"/>
      <c r="J84" s="15"/>
      <c r="K84" s="16"/>
      <c r="L84" s="17"/>
      <c r="M84" s="18"/>
      <c r="N84" s="18"/>
      <c r="O84" s="18"/>
      <c r="P84" s="18"/>
      <c r="Q84" s="18"/>
    </row>
    <row r="85" spans="1:17" ht="18">
      <c r="A85" s="13"/>
      <c r="B85" s="960" t="s">
        <v>196</v>
      </c>
      <c r="C85" s="1146" t="s">
        <v>574</v>
      </c>
      <c r="D85" s="1154" t="s">
        <v>577</v>
      </c>
      <c r="E85" s="1155"/>
      <c r="F85" s="14"/>
      <c r="G85" s="14"/>
      <c r="H85" s="14"/>
      <c r="I85" s="14"/>
      <c r="J85" s="877"/>
      <c r="K85" s="877"/>
      <c r="L85" s="877"/>
      <c r="M85" s="877"/>
      <c r="N85" s="18"/>
      <c r="O85" s="18"/>
      <c r="P85" s="18"/>
      <c r="Q85" s="18"/>
    </row>
    <row r="86" spans="1:17" ht="18">
      <c r="A86" s="13"/>
      <c r="B86" s="960"/>
      <c r="C86" s="1146"/>
      <c r="D86" s="1152" t="s">
        <v>578</v>
      </c>
      <c r="E86" s="1153"/>
      <c r="F86" s="14"/>
      <c r="G86" s="14"/>
      <c r="H86" s="14"/>
      <c r="I86" s="14"/>
      <c r="J86" s="877"/>
      <c r="K86" s="877"/>
      <c r="L86" s="877"/>
      <c r="M86" s="877"/>
      <c r="N86" s="18"/>
      <c r="O86" s="18"/>
      <c r="P86" s="18"/>
      <c r="Q86" s="18"/>
    </row>
    <row r="87" spans="1:17" ht="18">
      <c r="A87" s="13"/>
      <c r="B87" s="960"/>
      <c r="C87" s="1146" t="s">
        <v>579</v>
      </c>
      <c r="D87" s="1150" t="s">
        <v>580</v>
      </c>
      <c r="E87" s="1151"/>
      <c r="F87" s="14"/>
      <c r="G87" s="14"/>
      <c r="H87" s="14"/>
      <c r="I87" s="14"/>
      <c r="J87" s="15"/>
      <c r="K87" s="16"/>
      <c r="L87" s="17"/>
      <c r="M87" s="18"/>
      <c r="N87" s="18"/>
      <c r="O87" s="18"/>
      <c r="P87" s="18"/>
      <c r="Q87" s="18"/>
    </row>
    <row r="88" spans="1:17" ht="18.75" thickBot="1">
      <c r="A88" s="13"/>
      <c r="B88" s="961"/>
      <c r="C88" s="1147"/>
      <c r="D88" s="1156" t="s">
        <v>581</v>
      </c>
      <c r="E88" s="1157"/>
      <c r="F88" s="14"/>
      <c r="G88" s="14"/>
      <c r="H88" s="14"/>
      <c r="I88" s="14"/>
      <c r="J88" s="15"/>
      <c r="K88" s="16"/>
      <c r="L88" s="17"/>
      <c r="M88" s="18"/>
      <c r="N88" s="18"/>
      <c r="O88" s="18"/>
      <c r="P88" s="18"/>
      <c r="Q88" s="18"/>
    </row>
    <row r="89" spans="1:17" ht="18">
      <c r="A89" s="13"/>
      <c r="B89" s="962" t="s">
        <v>192</v>
      </c>
      <c r="C89" s="969" t="s">
        <v>574</v>
      </c>
      <c r="D89" s="1158" t="s">
        <v>582</v>
      </c>
      <c r="E89" s="1159"/>
      <c r="F89" s="14"/>
      <c r="G89" s="14"/>
      <c r="H89" s="14"/>
      <c r="I89" s="14"/>
      <c r="J89" s="15"/>
      <c r="K89" s="16"/>
      <c r="L89" s="17"/>
      <c r="M89" s="18"/>
      <c r="N89" s="18"/>
      <c r="O89" s="18"/>
      <c r="P89" s="18"/>
      <c r="Q89" s="18"/>
    </row>
    <row r="90" spans="1:17" ht="18.75" thickBot="1">
      <c r="A90" s="13"/>
      <c r="B90" s="963"/>
      <c r="C90" s="970"/>
      <c r="D90" s="1160" t="s">
        <v>583</v>
      </c>
      <c r="E90" s="1161"/>
      <c r="F90" s="14"/>
      <c r="G90" s="191"/>
      <c r="H90" s="191"/>
      <c r="I90" s="14"/>
      <c r="J90" s="15"/>
      <c r="K90" s="16"/>
      <c r="L90" s="17"/>
      <c r="M90" s="18"/>
      <c r="N90" s="18"/>
      <c r="O90" s="18"/>
      <c r="P90" s="18"/>
      <c r="Q90" s="18"/>
    </row>
    <row r="91" spans="1:17" ht="18">
      <c r="A91" s="13"/>
      <c r="B91" s="962"/>
      <c r="C91" s="971" t="s">
        <v>584</v>
      </c>
      <c r="D91" s="1158" t="s">
        <v>585</v>
      </c>
      <c r="E91" s="1159"/>
      <c r="F91" s="14"/>
      <c r="G91" s="14"/>
      <c r="H91" s="14"/>
      <c r="I91" s="14"/>
      <c r="J91" s="15"/>
      <c r="K91" s="16"/>
      <c r="L91" s="17"/>
      <c r="M91" s="18"/>
      <c r="N91" s="18"/>
      <c r="O91" s="18"/>
      <c r="P91" s="18"/>
      <c r="Q91" s="18"/>
    </row>
    <row r="92" spans="1:17" ht="18">
      <c r="A92" s="13"/>
      <c r="B92" s="964" t="s">
        <v>586</v>
      </c>
      <c r="C92" s="972" t="s">
        <v>574</v>
      </c>
      <c r="D92" s="1162" t="s">
        <v>587</v>
      </c>
      <c r="E92" s="1163"/>
      <c r="F92" s="14"/>
      <c r="G92" s="14"/>
      <c r="H92" s="14"/>
      <c r="I92" s="14"/>
      <c r="J92" s="15"/>
      <c r="K92" s="16"/>
      <c r="L92" s="17"/>
      <c r="M92" s="18"/>
      <c r="N92" s="18"/>
      <c r="O92" s="18"/>
      <c r="P92" s="18"/>
      <c r="Q92" s="18"/>
    </row>
    <row r="93" spans="1:17" ht="18.75" thickBot="1">
      <c r="A93" s="13"/>
      <c r="B93" s="965"/>
      <c r="C93" s="973" t="s">
        <v>574</v>
      </c>
      <c r="D93" s="1164" t="s">
        <v>588</v>
      </c>
      <c r="E93" s="1165"/>
      <c r="F93" s="14"/>
      <c r="G93" s="14"/>
      <c r="H93" s="14"/>
      <c r="I93" s="14"/>
      <c r="J93" s="15"/>
      <c r="K93" s="16"/>
      <c r="L93" s="17"/>
      <c r="M93" s="18"/>
      <c r="N93" s="18"/>
      <c r="O93" s="18"/>
      <c r="P93" s="18"/>
      <c r="Q93" s="18"/>
    </row>
    <row r="94" spans="1:17" ht="18">
      <c r="A94" s="13"/>
      <c r="B94" s="966"/>
      <c r="C94" s="971" t="s">
        <v>574</v>
      </c>
      <c r="D94" s="1166" t="s">
        <v>589</v>
      </c>
      <c r="E94" s="1167"/>
      <c r="F94" s="14"/>
      <c r="G94" s="14"/>
      <c r="H94" s="14"/>
      <c r="I94" s="14"/>
      <c r="J94" s="15"/>
      <c r="K94" s="16"/>
      <c r="L94" s="17"/>
      <c r="M94" s="18"/>
      <c r="N94" s="18"/>
      <c r="O94" s="18"/>
      <c r="P94" s="18"/>
      <c r="Q94" s="18"/>
    </row>
    <row r="95" spans="1:17" ht="18">
      <c r="A95" s="13"/>
      <c r="B95" s="967"/>
      <c r="C95" s="972" t="s">
        <v>574</v>
      </c>
      <c r="D95" s="1168" t="s">
        <v>590</v>
      </c>
      <c r="E95" s="1169"/>
      <c r="F95" s="14"/>
      <c r="G95" s="14"/>
      <c r="H95" s="14"/>
      <c r="I95" s="14"/>
      <c r="J95" s="15"/>
      <c r="K95" s="16"/>
      <c r="L95" s="17"/>
      <c r="M95" s="18"/>
      <c r="N95" s="18"/>
      <c r="O95" s="18"/>
      <c r="P95" s="18"/>
      <c r="Q95" s="18"/>
    </row>
    <row r="96" spans="1:17" ht="18">
      <c r="A96" s="13"/>
      <c r="B96" s="967"/>
      <c r="C96" s="972" t="s">
        <v>574</v>
      </c>
      <c r="D96" s="1168" t="s">
        <v>591</v>
      </c>
      <c r="E96" s="1169"/>
      <c r="F96" s="14"/>
      <c r="G96" s="14"/>
      <c r="H96" s="14"/>
      <c r="I96" s="14"/>
      <c r="J96" s="15"/>
      <c r="K96" s="16"/>
      <c r="L96" s="17"/>
      <c r="M96" s="18"/>
      <c r="N96" s="18"/>
      <c r="O96" s="18"/>
      <c r="P96" s="18"/>
      <c r="Q96" s="18"/>
    </row>
    <row r="97" spans="1:17" ht="18">
      <c r="A97" s="13"/>
      <c r="B97" s="967"/>
      <c r="C97" s="972" t="s">
        <v>574</v>
      </c>
      <c r="D97" s="1168" t="s">
        <v>592</v>
      </c>
      <c r="E97" s="1169"/>
      <c r="F97" s="14"/>
      <c r="G97" s="14"/>
      <c r="H97" s="14"/>
      <c r="I97" s="14"/>
      <c r="J97" s="15"/>
      <c r="K97" s="16"/>
      <c r="L97" s="17"/>
      <c r="M97" s="18"/>
      <c r="N97" s="18"/>
      <c r="O97" s="18"/>
      <c r="P97" s="18"/>
      <c r="Q97" s="18"/>
    </row>
    <row r="98" spans="1:17" ht="18">
      <c r="A98" s="13"/>
      <c r="B98" s="967" t="s">
        <v>213</v>
      </c>
      <c r="C98" s="972" t="s">
        <v>574</v>
      </c>
      <c r="D98" s="1168" t="s">
        <v>593</v>
      </c>
      <c r="E98" s="1169"/>
      <c r="F98" s="14"/>
      <c r="G98" s="14"/>
      <c r="H98" s="14"/>
      <c r="I98" s="14"/>
      <c r="J98" s="15"/>
      <c r="K98" s="16"/>
      <c r="L98" s="17"/>
      <c r="M98" s="18"/>
      <c r="N98" s="18"/>
      <c r="O98" s="18"/>
      <c r="P98" s="18"/>
      <c r="Q98" s="18"/>
    </row>
    <row r="99" spans="1:17" ht="18">
      <c r="A99" s="13"/>
      <c r="B99" s="967"/>
      <c r="C99" s="972" t="s">
        <v>574</v>
      </c>
      <c r="D99" s="1168" t="s">
        <v>594</v>
      </c>
      <c r="E99" s="1169"/>
      <c r="F99" s="14"/>
      <c r="G99" s="14"/>
      <c r="H99" s="14"/>
      <c r="I99" s="14"/>
      <c r="J99" s="15"/>
      <c r="K99" s="16"/>
      <c r="L99" s="17"/>
      <c r="M99" s="18"/>
      <c r="N99" s="18"/>
      <c r="O99" s="18"/>
      <c r="P99" s="18"/>
      <c r="Q99" s="18"/>
    </row>
    <row r="100" spans="1:17" ht="18">
      <c r="A100" s="13"/>
      <c r="B100" s="967"/>
      <c r="C100" s="972" t="s">
        <v>574</v>
      </c>
      <c r="D100" s="1168" t="s">
        <v>595</v>
      </c>
      <c r="E100" s="1169"/>
      <c r="F100" s="14"/>
      <c r="G100" s="14"/>
      <c r="H100" s="14"/>
      <c r="I100" s="14"/>
      <c r="J100" s="15"/>
      <c r="K100" s="16"/>
      <c r="L100" s="17"/>
      <c r="M100" s="18"/>
      <c r="N100" s="18"/>
      <c r="O100" s="18"/>
      <c r="P100" s="18"/>
      <c r="Q100" s="18"/>
    </row>
    <row r="101" spans="1:17" ht="18.75" thickBot="1">
      <c r="A101" s="13"/>
      <c r="B101" s="965"/>
      <c r="C101" s="974" t="s">
        <v>574</v>
      </c>
      <c r="D101" s="1172" t="s">
        <v>596</v>
      </c>
      <c r="E101" s="1173"/>
      <c r="F101" s="14"/>
      <c r="G101" s="14"/>
      <c r="H101" s="14"/>
      <c r="I101" s="14"/>
      <c r="J101" s="15"/>
      <c r="K101" s="16"/>
      <c r="L101" s="17"/>
      <c r="M101" s="18"/>
      <c r="N101" s="18"/>
      <c r="O101" s="18"/>
      <c r="P101" s="18"/>
      <c r="Q101" s="18"/>
    </row>
    <row r="102" spans="1:17" ht="18">
      <c r="A102" s="13"/>
      <c r="B102" s="966"/>
      <c r="C102" s="969" t="s">
        <v>574</v>
      </c>
      <c r="D102" s="1158" t="s">
        <v>597</v>
      </c>
      <c r="E102" s="1159"/>
      <c r="F102" s="14"/>
      <c r="G102" s="14"/>
      <c r="H102" s="14"/>
      <c r="I102" s="14"/>
      <c r="J102" s="15"/>
      <c r="K102" s="16"/>
      <c r="L102" s="17"/>
      <c r="M102" s="18"/>
      <c r="N102" s="18"/>
      <c r="O102" s="18"/>
      <c r="P102" s="18"/>
      <c r="Q102" s="18"/>
    </row>
    <row r="103" spans="1:17" ht="15">
      <c r="A103" s="14"/>
      <c r="B103" s="967"/>
      <c r="C103" s="975"/>
      <c r="D103" s="1164" t="s">
        <v>598</v>
      </c>
      <c r="E103" s="1165"/>
      <c r="F103" s="19"/>
      <c r="G103" s="19"/>
      <c r="H103" s="19"/>
      <c r="I103" s="19"/>
      <c r="J103" s="20"/>
      <c r="K103" s="21"/>
      <c r="L103" s="22"/>
      <c r="M103" s="21"/>
      <c r="N103" s="21"/>
      <c r="O103" s="21"/>
      <c r="P103" s="21"/>
      <c r="Q103" s="21"/>
    </row>
    <row r="104" spans="1:17" ht="12.75" customHeight="1">
      <c r="A104" s="16"/>
      <c r="B104" s="967" t="s">
        <v>220</v>
      </c>
      <c r="C104" s="975"/>
      <c r="D104" s="1164" t="s">
        <v>599</v>
      </c>
      <c r="E104" s="1165"/>
      <c r="F104" s="16"/>
      <c r="G104" s="16"/>
      <c r="H104" s="16"/>
      <c r="I104" s="16"/>
      <c r="J104" s="17"/>
      <c r="K104" s="16"/>
      <c r="L104" s="17"/>
      <c r="M104" s="18"/>
      <c r="N104" s="18"/>
      <c r="O104" s="18"/>
      <c r="P104" s="18"/>
      <c r="Q104" s="18"/>
    </row>
    <row r="105" spans="1:17">
      <c r="A105" s="16"/>
      <c r="B105" s="967"/>
      <c r="C105" s="976"/>
      <c r="D105" s="1170" t="s">
        <v>600</v>
      </c>
      <c r="E105" s="1171"/>
      <c r="F105" s="16"/>
      <c r="G105" s="16"/>
      <c r="H105" s="16"/>
      <c r="I105" s="16"/>
      <c r="J105" s="17"/>
      <c r="K105" s="16"/>
      <c r="L105" s="17"/>
      <c r="M105" s="18"/>
      <c r="N105" s="18"/>
      <c r="O105" s="18"/>
      <c r="P105" s="18"/>
      <c r="Q105" s="18"/>
    </row>
    <row r="106" spans="1:17">
      <c r="A106" s="16"/>
      <c r="B106" s="967"/>
      <c r="C106" s="974" t="s">
        <v>584</v>
      </c>
      <c r="D106" s="1164" t="s">
        <v>597</v>
      </c>
      <c r="E106" s="1165"/>
      <c r="F106" s="16"/>
      <c r="G106" s="16"/>
      <c r="H106" s="16"/>
      <c r="I106" s="16"/>
      <c r="J106" s="17"/>
      <c r="K106" s="16"/>
      <c r="L106" s="17"/>
      <c r="M106" s="18"/>
      <c r="N106" s="18"/>
      <c r="O106" s="18"/>
      <c r="P106" s="18"/>
      <c r="Q106" s="18"/>
    </row>
    <row r="107" spans="1:17" ht="13.5" thickBot="1">
      <c r="A107" s="16"/>
      <c r="B107" s="965"/>
      <c r="C107" s="970"/>
      <c r="D107" s="1160" t="s">
        <v>597</v>
      </c>
      <c r="E107" s="1161"/>
      <c r="F107" s="16"/>
      <c r="G107" s="16"/>
      <c r="H107" s="16"/>
      <c r="I107" s="16"/>
      <c r="J107" s="17"/>
      <c r="K107" s="16"/>
      <c r="L107" s="17"/>
      <c r="M107" s="18"/>
      <c r="N107" s="18"/>
      <c r="O107" s="18"/>
      <c r="P107" s="18"/>
      <c r="Q107" s="18"/>
    </row>
    <row r="108" spans="1:17">
      <c r="A108" s="16"/>
      <c r="B108" s="16"/>
      <c r="C108" s="16"/>
      <c r="D108" s="16"/>
      <c r="E108" s="16"/>
      <c r="F108" s="16"/>
      <c r="G108" s="16"/>
      <c r="H108" s="16"/>
      <c r="I108" s="16"/>
      <c r="J108" s="17"/>
      <c r="K108" s="16"/>
      <c r="L108" s="17"/>
      <c r="M108" s="18"/>
      <c r="N108" s="18"/>
      <c r="O108" s="18"/>
      <c r="P108" s="18"/>
      <c r="Q108" s="18"/>
    </row>
    <row r="109" spans="1:17">
      <c r="A109" s="16"/>
      <c r="B109" s="16"/>
      <c r="C109" s="16"/>
      <c r="D109" s="16"/>
      <c r="E109" s="16"/>
      <c r="F109" s="16"/>
      <c r="G109" s="16"/>
      <c r="H109" s="16"/>
      <c r="I109" s="16"/>
      <c r="J109" s="17"/>
      <c r="K109" s="16"/>
      <c r="L109" s="17"/>
      <c r="M109" s="18"/>
      <c r="N109" s="18"/>
      <c r="O109" s="18"/>
      <c r="P109" s="18"/>
      <c r="Q109" s="18"/>
    </row>
    <row r="110" spans="1:17">
      <c r="A110" s="16"/>
      <c r="B110" s="16"/>
      <c r="C110" s="16"/>
      <c r="D110" s="16"/>
      <c r="E110" s="16"/>
      <c r="F110" s="16"/>
      <c r="G110" s="16"/>
      <c r="H110" s="16"/>
      <c r="I110" s="16"/>
      <c r="J110" s="17"/>
      <c r="K110" s="16"/>
      <c r="L110" s="17"/>
      <c r="M110" s="18"/>
      <c r="N110" s="18"/>
      <c r="O110" s="18"/>
      <c r="P110" s="18"/>
      <c r="Q110" s="18"/>
    </row>
    <row r="111" spans="1:17">
      <c r="A111" s="16"/>
      <c r="B111" s="16"/>
      <c r="C111" s="16"/>
      <c r="D111" s="16"/>
      <c r="E111" s="16"/>
      <c r="F111" s="16"/>
      <c r="G111" s="16"/>
      <c r="H111" s="16"/>
      <c r="I111" s="16"/>
      <c r="J111" s="17"/>
      <c r="K111" s="16"/>
      <c r="L111" s="17"/>
      <c r="M111" s="18"/>
      <c r="N111" s="18"/>
      <c r="O111" s="18"/>
      <c r="P111" s="18"/>
      <c r="Q111" s="18"/>
    </row>
    <row r="112" spans="1:17">
      <c r="A112" s="16"/>
      <c r="B112" s="16"/>
      <c r="C112" s="16"/>
      <c r="D112" s="16"/>
      <c r="E112" s="16"/>
      <c r="F112" s="16"/>
      <c r="G112" s="16"/>
      <c r="H112" s="16"/>
      <c r="I112" s="16"/>
      <c r="J112" s="17"/>
      <c r="K112" s="16"/>
      <c r="L112" s="17"/>
      <c r="M112" s="18"/>
      <c r="N112" s="18"/>
      <c r="O112" s="18"/>
      <c r="P112" s="18"/>
      <c r="Q112" s="18"/>
    </row>
    <row r="113" spans="1:17">
      <c r="A113" s="16"/>
      <c r="B113" s="16"/>
      <c r="C113" s="16"/>
      <c r="D113" s="16"/>
      <c r="E113" s="16"/>
      <c r="F113" s="16"/>
      <c r="G113" s="16"/>
      <c r="H113" s="16"/>
      <c r="I113" s="16"/>
      <c r="J113" s="17"/>
      <c r="K113" s="16"/>
      <c r="L113" s="17"/>
      <c r="M113" s="18"/>
      <c r="N113" s="18"/>
      <c r="O113" s="18"/>
      <c r="P113" s="18"/>
      <c r="Q113" s="18"/>
    </row>
    <row r="114" spans="1:17">
      <c r="A114" s="16"/>
      <c r="B114" s="16"/>
      <c r="C114" s="16"/>
      <c r="D114" s="16"/>
      <c r="E114" s="16"/>
      <c r="F114" s="16"/>
      <c r="G114" s="16"/>
      <c r="H114" s="16"/>
      <c r="I114" s="16"/>
      <c r="J114" s="17"/>
      <c r="K114" s="16"/>
      <c r="L114" s="17"/>
      <c r="M114" s="18"/>
      <c r="N114" s="18"/>
      <c r="O114" s="18"/>
      <c r="P114" s="18"/>
      <c r="Q114" s="18"/>
    </row>
    <row r="115" spans="1:17">
      <c r="A115" s="16"/>
      <c r="B115" s="16"/>
      <c r="C115" s="16"/>
      <c r="D115" s="16"/>
      <c r="E115" s="16"/>
      <c r="F115" s="16"/>
      <c r="G115" s="16"/>
      <c r="H115" s="16"/>
      <c r="I115" s="16"/>
      <c r="J115" s="17"/>
      <c r="K115" s="16"/>
      <c r="L115" s="17"/>
      <c r="M115" s="18"/>
      <c r="N115" s="18"/>
      <c r="O115" s="18"/>
      <c r="P115" s="18"/>
      <c r="Q115" s="18"/>
    </row>
    <row r="116" spans="1:17">
      <c r="A116" s="16"/>
      <c r="B116" s="16"/>
      <c r="C116" s="16"/>
      <c r="D116" s="16"/>
      <c r="E116" s="16"/>
      <c r="F116" s="16"/>
      <c r="G116" s="16"/>
      <c r="H116" s="16"/>
      <c r="I116" s="16"/>
      <c r="J116" s="17"/>
      <c r="K116" s="16"/>
      <c r="L116" s="17"/>
      <c r="M116" s="18"/>
      <c r="N116" s="18"/>
      <c r="O116" s="18"/>
      <c r="P116" s="18"/>
      <c r="Q116" s="18"/>
    </row>
    <row r="117" spans="1:17">
      <c r="A117" s="16"/>
      <c r="B117" s="16"/>
      <c r="C117" s="16"/>
      <c r="D117" s="16"/>
      <c r="E117" s="16"/>
      <c r="F117" s="16"/>
      <c r="G117" s="16"/>
      <c r="H117" s="16"/>
      <c r="I117" s="16"/>
      <c r="J117" s="17"/>
      <c r="K117" s="16"/>
      <c r="L117" s="17"/>
      <c r="M117" s="18"/>
      <c r="N117" s="18"/>
      <c r="O117" s="18"/>
      <c r="P117" s="18"/>
      <c r="Q117" s="18"/>
    </row>
    <row r="118" spans="1:17">
      <c r="A118" s="16"/>
      <c r="B118" s="16"/>
      <c r="C118" s="16"/>
      <c r="D118" s="16"/>
      <c r="E118" s="16"/>
      <c r="F118" s="16"/>
      <c r="G118" s="16"/>
      <c r="H118" s="16"/>
      <c r="I118" s="16"/>
      <c r="J118" s="17"/>
      <c r="K118" s="16"/>
      <c r="L118" s="17"/>
      <c r="M118" s="18"/>
      <c r="N118" s="18"/>
      <c r="O118" s="18"/>
      <c r="P118" s="18"/>
      <c r="Q118" s="18"/>
    </row>
    <row r="119" spans="1:17">
      <c r="A119" s="16"/>
      <c r="B119" s="16"/>
      <c r="C119" s="16"/>
      <c r="D119" s="16"/>
      <c r="E119" s="16"/>
      <c r="F119" s="16"/>
      <c r="G119" s="16"/>
      <c r="H119" s="16"/>
      <c r="I119" s="16"/>
      <c r="J119" s="17"/>
      <c r="K119" s="16"/>
      <c r="L119" s="17"/>
      <c r="M119" s="18"/>
      <c r="N119" s="18"/>
      <c r="O119" s="18"/>
      <c r="P119" s="18"/>
      <c r="Q119" s="18"/>
    </row>
    <row r="120" spans="1:17">
      <c r="A120" s="16"/>
      <c r="B120" s="16"/>
      <c r="C120" s="16"/>
      <c r="D120" s="16"/>
      <c r="E120" s="16"/>
      <c r="F120" s="16"/>
      <c r="G120" s="16"/>
      <c r="H120" s="16"/>
      <c r="I120" s="16"/>
      <c r="J120" s="17"/>
      <c r="K120" s="16"/>
      <c r="L120" s="17"/>
      <c r="M120" s="18"/>
      <c r="N120" s="18"/>
      <c r="O120" s="18"/>
      <c r="P120" s="18"/>
      <c r="Q120" s="18"/>
    </row>
    <row r="121" spans="1:17">
      <c r="A121" s="16"/>
      <c r="B121" s="16"/>
      <c r="C121" s="16"/>
      <c r="D121" s="16"/>
      <c r="E121" s="16"/>
      <c r="F121" s="16"/>
      <c r="G121" s="16"/>
      <c r="H121" s="16"/>
      <c r="I121" s="16"/>
      <c r="J121" s="17"/>
      <c r="K121" s="16"/>
      <c r="L121" s="17"/>
      <c r="M121" s="18"/>
      <c r="N121" s="18"/>
      <c r="O121" s="18"/>
      <c r="P121" s="18"/>
      <c r="Q121" s="18"/>
    </row>
    <row r="122" spans="1:17">
      <c r="A122" s="16"/>
      <c r="B122" s="16"/>
      <c r="C122" s="16"/>
      <c r="D122" s="16"/>
      <c r="E122" s="16"/>
      <c r="F122" s="16"/>
      <c r="G122" s="16"/>
      <c r="H122" s="16"/>
      <c r="I122" s="16"/>
      <c r="J122" s="17"/>
      <c r="K122" s="16"/>
      <c r="L122" s="17"/>
      <c r="M122" s="18"/>
      <c r="N122" s="18"/>
      <c r="O122" s="18"/>
      <c r="P122" s="18"/>
      <c r="Q122" s="18"/>
    </row>
    <row r="123" spans="1:17">
      <c r="A123" s="16"/>
      <c r="B123" s="16"/>
      <c r="C123" s="16"/>
      <c r="D123" s="16"/>
      <c r="E123" s="16"/>
      <c r="F123" s="16"/>
      <c r="G123" s="16"/>
      <c r="H123" s="16"/>
      <c r="I123" s="16"/>
      <c r="J123" s="17"/>
      <c r="K123" s="16"/>
      <c r="L123" s="17"/>
      <c r="M123" s="18"/>
      <c r="N123" s="18"/>
      <c r="O123" s="18"/>
      <c r="P123" s="18"/>
      <c r="Q123" s="18"/>
    </row>
    <row r="124" spans="1:17">
      <c r="A124" s="16"/>
      <c r="B124" s="16"/>
      <c r="C124" s="16"/>
      <c r="D124" s="16"/>
      <c r="E124" s="16"/>
      <c r="F124" s="16"/>
      <c r="G124" s="16"/>
      <c r="H124" s="16"/>
      <c r="I124" s="16"/>
      <c r="J124" s="17"/>
      <c r="K124" s="16"/>
      <c r="L124" s="17"/>
      <c r="M124" s="18"/>
      <c r="N124" s="18"/>
      <c r="O124" s="18"/>
      <c r="P124" s="18"/>
      <c r="Q124" s="18"/>
    </row>
    <row r="125" spans="1:17">
      <c r="A125" s="16"/>
      <c r="B125" s="16"/>
      <c r="C125" s="16"/>
      <c r="D125" s="16"/>
      <c r="E125" s="16"/>
      <c r="F125" s="16"/>
      <c r="G125" s="16"/>
      <c r="H125" s="16"/>
      <c r="I125" s="16"/>
      <c r="J125" s="17"/>
      <c r="K125" s="16"/>
      <c r="L125" s="17"/>
      <c r="M125" s="18"/>
      <c r="N125" s="18"/>
      <c r="O125" s="18"/>
      <c r="P125" s="18"/>
      <c r="Q125" s="18"/>
    </row>
    <row r="126" spans="1:17">
      <c r="A126" s="16"/>
      <c r="B126" s="16"/>
      <c r="C126" s="16"/>
      <c r="D126" s="16"/>
      <c r="E126" s="16"/>
      <c r="F126" s="16"/>
      <c r="G126" s="16"/>
      <c r="H126" s="16"/>
      <c r="I126" s="16"/>
      <c r="J126" s="17"/>
      <c r="K126" s="16"/>
      <c r="L126" s="17"/>
      <c r="M126" s="18"/>
      <c r="N126" s="18"/>
      <c r="O126" s="18"/>
      <c r="P126" s="18"/>
      <c r="Q126" s="18"/>
    </row>
    <row r="127" spans="1:17">
      <c r="A127" s="16"/>
      <c r="B127" s="16"/>
      <c r="C127" s="16"/>
      <c r="D127" s="16"/>
      <c r="E127" s="16"/>
      <c r="F127" s="16"/>
      <c r="G127" s="16"/>
      <c r="H127" s="16"/>
      <c r="I127" s="16"/>
      <c r="J127" s="17"/>
      <c r="K127" s="16"/>
      <c r="L127" s="17"/>
      <c r="M127" s="18"/>
      <c r="N127" s="18"/>
      <c r="O127" s="18"/>
      <c r="P127" s="18"/>
      <c r="Q127" s="18"/>
    </row>
    <row r="128" spans="1:17">
      <c r="A128" s="16"/>
      <c r="B128" s="16"/>
      <c r="C128" s="16"/>
      <c r="D128" s="16"/>
      <c r="E128" s="16"/>
      <c r="F128" s="16"/>
      <c r="G128" s="16"/>
      <c r="H128" s="16"/>
      <c r="I128" s="16"/>
      <c r="J128" s="17"/>
      <c r="K128" s="16"/>
      <c r="L128" s="17"/>
      <c r="M128" s="18"/>
      <c r="N128" s="18"/>
      <c r="O128" s="18"/>
      <c r="P128" s="18"/>
      <c r="Q128" s="18"/>
    </row>
    <row r="129" spans="1:17">
      <c r="A129" s="16"/>
      <c r="B129" s="16"/>
      <c r="C129" s="16"/>
      <c r="D129" s="16"/>
      <c r="E129" s="16"/>
      <c r="F129" s="16"/>
      <c r="G129" s="16"/>
      <c r="H129" s="16"/>
      <c r="I129" s="16"/>
      <c r="J129" s="17"/>
      <c r="K129" s="16"/>
      <c r="L129" s="17"/>
      <c r="M129" s="18"/>
      <c r="N129" s="18"/>
      <c r="O129" s="18"/>
      <c r="P129" s="18"/>
      <c r="Q129" s="18"/>
    </row>
    <row r="130" spans="1:17">
      <c r="A130" s="16"/>
      <c r="B130" s="16"/>
      <c r="C130" s="16"/>
      <c r="D130" s="16"/>
      <c r="E130" s="16"/>
      <c r="F130" s="16"/>
      <c r="G130" s="16"/>
      <c r="H130" s="16"/>
      <c r="I130" s="16"/>
      <c r="J130" s="17"/>
      <c r="K130" s="16"/>
      <c r="L130" s="17"/>
      <c r="M130" s="18"/>
      <c r="N130" s="18"/>
      <c r="O130" s="18"/>
      <c r="P130" s="18"/>
      <c r="Q130" s="18"/>
    </row>
    <row r="131" spans="1:17">
      <c r="A131" s="16"/>
      <c r="B131" s="16"/>
      <c r="C131" s="16"/>
      <c r="D131" s="16"/>
      <c r="E131" s="16"/>
      <c r="F131" s="16"/>
      <c r="G131" s="16"/>
      <c r="H131" s="16"/>
      <c r="I131" s="16"/>
      <c r="J131" s="17"/>
      <c r="K131" s="16"/>
      <c r="L131" s="17"/>
      <c r="M131" s="18"/>
      <c r="N131" s="18"/>
      <c r="O131" s="18"/>
      <c r="P131" s="18"/>
      <c r="Q131" s="18"/>
    </row>
    <row r="132" spans="1:17">
      <c r="A132" s="16"/>
      <c r="B132" s="16"/>
      <c r="C132" s="16"/>
      <c r="D132" s="16"/>
      <c r="E132" s="16"/>
      <c r="F132" s="16"/>
      <c r="G132" s="16"/>
      <c r="H132" s="16"/>
      <c r="I132" s="16"/>
      <c r="J132" s="17"/>
      <c r="K132" s="16"/>
      <c r="L132" s="17"/>
      <c r="M132" s="18"/>
      <c r="N132" s="18"/>
      <c r="O132" s="18"/>
      <c r="P132" s="18"/>
      <c r="Q132" s="18"/>
    </row>
    <row r="133" spans="1:17">
      <c r="A133" s="16"/>
      <c r="B133" s="16"/>
      <c r="C133" s="16"/>
      <c r="D133" s="16"/>
      <c r="E133" s="16"/>
      <c r="F133" s="16"/>
      <c r="G133" s="16"/>
      <c r="H133" s="16"/>
      <c r="I133" s="16"/>
      <c r="J133" s="17"/>
      <c r="K133" s="16"/>
      <c r="L133" s="17"/>
      <c r="M133" s="18"/>
      <c r="N133" s="18"/>
      <c r="O133" s="18"/>
      <c r="P133" s="18"/>
      <c r="Q133" s="18"/>
    </row>
    <row r="134" spans="1:17">
      <c r="A134" s="16"/>
      <c r="B134" s="16"/>
      <c r="C134" s="16"/>
      <c r="D134" s="16"/>
      <c r="E134" s="16"/>
      <c r="F134" s="16"/>
      <c r="G134" s="16"/>
      <c r="H134" s="16"/>
      <c r="I134" s="16"/>
      <c r="J134" s="17"/>
      <c r="K134" s="16"/>
      <c r="L134" s="17"/>
      <c r="M134" s="18"/>
      <c r="N134" s="18"/>
      <c r="O134" s="18"/>
      <c r="P134" s="18"/>
      <c r="Q134" s="18"/>
    </row>
    <row r="135" spans="1:17">
      <c r="A135" s="16"/>
      <c r="B135" s="16"/>
      <c r="C135" s="16"/>
      <c r="D135" s="16"/>
      <c r="E135" s="16"/>
      <c r="F135" s="16"/>
      <c r="G135" s="16"/>
      <c r="H135" s="16"/>
      <c r="I135" s="16"/>
      <c r="J135" s="17"/>
      <c r="K135" s="16"/>
      <c r="L135" s="17"/>
      <c r="M135" s="18"/>
      <c r="N135" s="18"/>
      <c r="O135" s="18"/>
      <c r="P135" s="18"/>
      <c r="Q135" s="18"/>
    </row>
    <row r="136" spans="1:17">
      <c r="A136" s="16"/>
      <c r="B136" s="16"/>
      <c r="C136" s="16"/>
      <c r="D136" s="16"/>
      <c r="E136" s="16"/>
      <c r="F136" s="16"/>
      <c r="G136" s="16"/>
      <c r="H136" s="16"/>
      <c r="I136" s="16"/>
      <c r="J136" s="17"/>
      <c r="K136" s="16"/>
      <c r="L136" s="17"/>
      <c r="M136" s="18"/>
      <c r="N136" s="18"/>
      <c r="O136" s="18"/>
      <c r="P136" s="18"/>
      <c r="Q136" s="18"/>
    </row>
    <row r="137" spans="1:17">
      <c r="A137" s="16"/>
      <c r="B137" s="16"/>
      <c r="C137" s="16"/>
      <c r="D137" s="16"/>
      <c r="E137" s="16"/>
      <c r="F137" s="16"/>
      <c r="G137" s="16"/>
      <c r="H137" s="16"/>
      <c r="I137" s="16"/>
      <c r="J137" s="17"/>
      <c r="K137" s="16"/>
      <c r="L137" s="17"/>
      <c r="M137" s="18"/>
      <c r="N137" s="18"/>
      <c r="O137" s="18"/>
      <c r="P137" s="18"/>
      <c r="Q137" s="18"/>
    </row>
    <row r="138" spans="1:17">
      <c r="A138" s="16"/>
      <c r="B138" s="16"/>
      <c r="C138" s="16"/>
      <c r="D138" s="16"/>
      <c r="E138" s="16"/>
      <c r="F138" s="16"/>
      <c r="G138" s="16"/>
      <c r="H138" s="16"/>
      <c r="I138" s="16"/>
      <c r="J138" s="17"/>
      <c r="K138" s="16"/>
      <c r="L138" s="17"/>
      <c r="M138" s="18"/>
      <c r="N138" s="18"/>
      <c r="O138" s="18"/>
      <c r="P138" s="18"/>
      <c r="Q138" s="18"/>
    </row>
    <row r="139" spans="1:17">
      <c r="A139" s="16"/>
      <c r="B139" s="16"/>
      <c r="C139" s="16"/>
      <c r="D139" s="16"/>
      <c r="E139" s="16"/>
      <c r="F139" s="16"/>
      <c r="G139" s="16"/>
      <c r="H139" s="16"/>
      <c r="I139" s="16"/>
      <c r="J139" s="17"/>
      <c r="K139" s="16"/>
      <c r="L139" s="17"/>
      <c r="M139" s="18"/>
      <c r="N139" s="18"/>
      <c r="O139" s="18"/>
      <c r="P139" s="18"/>
      <c r="Q139" s="18"/>
    </row>
    <row r="140" spans="1:17">
      <c r="A140" s="16"/>
      <c r="B140" s="16"/>
      <c r="C140" s="16"/>
      <c r="D140" s="16"/>
      <c r="E140" s="16"/>
      <c r="F140" s="16"/>
      <c r="G140" s="16"/>
      <c r="H140" s="16"/>
      <c r="I140" s="16"/>
      <c r="J140" s="17"/>
      <c r="K140" s="16"/>
      <c r="L140" s="17"/>
      <c r="M140" s="18"/>
      <c r="N140" s="18"/>
      <c r="O140" s="18"/>
      <c r="P140" s="18"/>
      <c r="Q140" s="18"/>
    </row>
    <row r="141" spans="1:17">
      <c r="A141" s="16"/>
      <c r="B141" s="16"/>
      <c r="C141" s="16"/>
      <c r="D141" s="16"/>
      <c r="E141" s="16"/>
      <c r="F141" s="16"/>
      <c r="G141" s="16"/>
      <c r="H141" s="16"/>
      <c r="I141" s="16"/>
      <c r="J141" s="17"/>
      <c r="K141" s="16"/>
      <c r="L141" s="17"/>
      <c r="M141" s="18"/>
      <c r="N141" s="18"/>
      <c r="O141" s="18"/>
      <c r="P141" s="18"/>
      <c r="Q141" s="18"/>
    </row>
    <row r="142" spans="1:17">
      <c r="A142" s="16"/>
      <c r="B142" s="16"/>
      <c r="C142" s="16"/>
      <c r="D142" s="16"/>
      <c r="E142" s="16"/>
      <c r="F142" s="16"/>
      <c r="G142" s="16"/>
      <c r="H142" s="16"/>
      <c r="I142" s="16"/>
      <c r="J142" s="17"/>
      <c r="K142" s="16"/>
      <c r="L142" s="17"/>
      <c r="M142" s="18"/>
      <c r="N142" s="18"/>
      <c r="O142" s="18"/>
      <c r="P142" s="18"/>
      <c r="Q142" s="18"/>
    </row>
    <row r="143" spans="1:17">
      <c r="A143" s="16"/>
      <c r="B143" s="16"/>
      <c r="C143" s="16"/>
      <c r="D143" s="16"/>
      <c r="E143" s="16"/>
      <c r="F143" s="16"/>
      <c r="G143" s="16"/>
      <c r="H143" s="16"/>
      <c r="I143" s="16"/>
      <c r="J143" s="17"/>
      <c r="K143" s="16"/>
      <c r="L143" s="17"/>
      <c r="M143" s="18"/>
      <c r="N143" s="18"/>
      <c r="O143" s="18"/>
      <c r="P143" s="18"/>
      <c r="Q143" s="18"/>
    </row>
    <row r="144" spans="1:17">
      <c r="A144" s="16"/>
      <c r="B144" s="16"/>
      <c r="C144" s="16"/>
      <c r="D144" s="16"/>
      <c r="E144" s="16"/>
      <c r="F144" s="16"/>
      <c r="G144" s="16"/>
      <c r="H144" s="16"/>
      <c r="I144" s="16"/>
      <c r="J144" s="17"/>
      <c r="K144" s="16"/>
      <c r="L144" s="17"/>
      <c r="M144" s="18"/>
      <c r="N144" s="18"/>
      <c r="O144" s="18"/>
      <c r="P144" s="18"/>
      <c r="Q144" s="18"/>
    </row>
    <row r="145" spans="1:17">
      <c r="A145" s="16"/>
      <c r="B145" s="16"/>
      <c r="C145" s="16"/>
      <c r="D145" s="16"/>
      <c r="E145" s="16"/>
      <c r="F145" s="16"/>
      <c r="G145" s="16"/>
      <c r="H145" s="16"/>
      <c r="I145" s="16"/>
      <c r="J145" s="17"/>
      <c r="K145" s="16"/>
      <c r="L145" s="17"/>
      <c r="M145" s="18"/>
      <c r="N145" s="18"/>
      <c r="O145" s="18"/>
      <c r="P145" s="18"/>
      <c r="Q145" s="18"/>
    </row>
    <row r="146" spans="1:17">
      <c r="A146" s="16"/>
      <c r="B146" s="16"/>
      <c r="C146" s="16"/>
      <c r="D146" s="16"/>
      <c r="E146" s="16"/>
      <c r="F146" s="16"/>
      <c r="G146" s="16"/>
      <c r="H146" s="16"/>
      <c r="I146" s="16"/>
      <c r="J146" s="17"/>
      <c r="K146" s="16"/>
      <c r="L146" s="17"/>
      <c r="M146" s="18"/>
      <c r="N146" s="18"/>
      <c r="O146" s="18"/>
      <c r="P146" s="18"/>
      <c r="Q146" s="18"/>
    </row>
    <row r="147" spans="1:17">
      <c r="A147" s="16"/>
      <c r="B147" s="16"/>
      <c r="C147" s="16"/>
      <c r="D147" s="16"/>
      <c r="E147" s="16"/>
      <c r="F147" s="16"/>
      <c r="G147" s="16"/>
      <c r="H147" s="16"/>
      <c r="I147" s="16"/>
      <c r="J147" s="17"/>
      <c r="K147" s="16"/>
      <c r="L147" s="17"/>
      <c r="M147" s="18"/>
      <c r="N147" s="18"/>
      <c r="O147" s="18"/>
      <c r="P147" s="18"/>
      <c r="Q147" s="18"/>
    </row>
    <row r="148" spans="1:17">
      <c r="A148" s="16"/>
      <c r="B148" s="16"/>
      <c r="C148" s="16"/>
      <c r="D148" s="16"/>
      <c r="E148" s="16"/>
      <c r="F148" s="16"/>
      <c r="G148" s="16"/>
      <c r="H148" s="16"/>
      <c r="I148" s="16"/>
      <c r="J148" s="17"/>
      <c r="K148" s="16"/>
      <c r="L148" s="17"/>
      <c r="M148" s="18"/>
      <c r="N148" s="18"/>
      <c r="O148" s="18"/>
      <c r="P148" s="18"/>
      <c r="Q148" s="18"/>
    </row>
    <row r="149" spans="1:17">
      <c r="A149" s="16"/>
      <c r="B149" s="16"/>
      <c r="C149" s="16"/>
      <c r="D149" s="16"/>
      <c r="E149" s="16"/>
      <c r="F149" s="16"/>
      <c r="G149" s="16"/>
      <c r="H149" s="16"/>
      <c r="I149" s="16"/>
      <c r="J149" s="17"/>
      <c r="K149" s="16"/>
      <c r="L149" s="17"/>
      <c r="M149" s="18"/>
      <c r="N149" s="18"/>
      <c r="O149" s="18"/>
      <c r="P149" s="18"/>
      <c r="Q149" s="18"/>
    </row>
    <row r="150" spans="1:17">
      <c r="A150" s="16"/>
      <c r="B150" s="16"/>
      <c r="C150" s="16"/>
      <c r="D150" s="16"/>
      <c r="E150" s="16"/>
      <c r="F150" s="16"/>
      <c r="G150" s="16"/>
      <c r="H150" s="16"/>
      <c r="I150" s="16"/>
      <c r="J150" s="17"/>
      <c r="K150" s="16"/>
      <c r="L150" s="17"/>
      <c r="M150" s="18"/>
      <c r="N150" s="18"/>
      <c r="O150" s="18"/>
      <c r="P150" s="18"/>
      <c r="Q150" s="18"/>
    </row>
    <row r="151" spans="1:17">
      <c r="A151" s="16"/>
      <c r="B151" s="16"/>
      <c r="C151" s="16"/>
      <c r="D151" s="16"/>
      <c r="E151" s="16"/>
      <c r="F151" s="16"/>
      <c r="G151" s="16"/>
      <c r="H151" s="16"/>
      <c r="I151" s="16"/>
      <c r="J151" s="17"/>
      <c r="K151" s="16"/>
      <c r="L151" s="17"/>
      <c r="M151" s="18"/>
      <c r="N151" s="18"/>
      <c r="O151" s="18"/>
      <c r="P151" s="18"/>
      <c r="Q151" s="18"/>
    </row>
    <row r="152" spans="1:17">
      <c r="A152" s="16"/>
      <c r="B152" s="16"/>
      <c r="C152" s="16"/>
      <c r="D152" s="16"/>
      <c r="E152" s="16"/>
      <c r="F152" s="16"/>
      <c r="G152" s="16"/>
      <c r="H152" s="16"/>
      <c r="I152" s="16"/>
      <c r="J152" s="17"/>
      <c r="K152" s="16"/>
      <c r="L152" s="17"/>
      <c r="M152" s="18"/>
      <c r="N152" s="18"/>
      <c r="O152" s="18"/>
      <c r="P152" s="18"/>
      <c r="Q152" s="18"/>
    </row>
    <row r="153" spans="1:17">
      <c r="A153" s="16"/>
      <c r="B153" s="16"/>
      <c r="C153" s="16"/>
      <c r="D153" s="16"/>
      <c r="E153" s="16"/>
      <c r="F153" s="16"/>
      <c r="G153" s="16"/>
      <c r="H153" s="16"/>
      <c r="I153" s="16"/>
      <c r="J153" s="17"/>
      <c r="K153" s="16"/>
      <c r="L153" s="17"/>
      <c r="M153" s="18"/>
      <c r="N153" s="18"/>
      <c r="O153" s="18"/>
      <c r="P153" s="18"/>
      <c r="Q153" s="18"/>
    </row>
    <row r="154" spans="1:17">
      <c r="A154" s="16"/>
      <c r="B154" s="16"/>
      <c r="C154" s="16"/>
      <c r="D154" s="16"/>
      <c r="E154" s="16"/>
      <c r="F154" s="16"/>
      <c r="G154" s="16"/>
      <c r="H154" s="16"/>
      <c r="I154" s="16"/>
      <c r="J154" s="17"/>
      <c r="K154" s="16"/>
      <c r="L154" s="17"/>
      <c r="M154" s="18"/>
      <c r="N154" s="18"/>
      <c r="O154" s="18"/>
      <c r="P154" s="18"/>
      <c r="Q154" s="18"/>
    </row>
    <row r="155" spans="1:17">
      <c r="A155" s="16"/>
      <c r="B155" s="16"/>
      <c r="C155" s="16"/>
      <c r="D155" s="16"/>
      <c r="E155" s="16"/>
      <c r="F155" s="16"/>
      <c r="G155" s="16"/>
      <c r="H155" s="16"/>
      <c r="I155" s="16"/>
      <c r="J155" s="17"/>
      <c r="K155" s="16"/>
      <c r="L155" s="17"/>
      <c r="M155" s="18"/>
      <c r="N155" s="18"/>
      <c r="O155" s="18"/>
      <c r="P155" s="18"/>
      <c r="Q155" s="18"/>
    </row>
    <row r="156" spans="1:17">
      <c r="A156" s="16"/>
      <c r="B156" s="16"/>
      <c r="C156" s="16"/>
      <c r="D156" s="16"/>
      <c r="E156" s="16"/>
      <c r="F156" s="16"/>
      <c r="G156" s="16"/>
      <c r="H156" s="16"/>
      <c r="I156" s="16"/>
      <c r="J156" s="17"/>
      <c r="K156" s="16"/>
      <c r="L156" s="17"/>
      <c r="M156" s="18"/>
      <c r="N156" s="18"/>
      <c r="O156" s="18"/>
      <c r="P156" s="18"/>
      <c r="Q156" s="18"/>
    </row>
    <row r="157" spans="1:17">
      <c r="A157" s="16"/>
      <c r="B157" s="16"/>
      <c r="C157" s="16"/>
      <c r="D157" s="16"/>
      <c r="E157" s="16"/>
      <c r="F157" s="16"/>
      <c r="G157" s="16"/>
      <c r="H157" s="16"/>
      <c r="I157" s="16"/>
      <c r="J157" s="17"/>
      <c r="K157" s="16"/>
      <c r="L157" s="17"/>
      <c r="M157" s="18"/>
      <c r="N157" s="18"/>
      <c r="O157" s="18"/>
      <c r="P157" s="18"/>
      <c r="Q157" s="18"/>
    </row>
    <row r="158" spans="1:17">
      <c r="A158" s="16"/>
      <c r="B158" s="16"/>
      <c r="C158" s="16"/>
      <c r="D158" s="16"/>
      <c r="E158" s="16"/>
      <c r="F158" s="16"/>
      <c r="G158" s="16"/>
      <c r="H158" s="16"/>
      <c r="I158" s="16"/>
      <c r="J158" s="17"/>
      <c r="K158" s="16"/>
      <c r="L158" s="17"/>
      <c r="M158" s="18"/>
      <c r="N158" s="18"/>
      <c r="O158" s="18"/>
      <c r="P158" s="18"/>
      <c r="Q158" s="18"/>
    </row>
    <row r="159" spans="1:17">
      <c r="A159" s="16"/>
      <c r="B159" s="16"/>
      <c r="C159" s="16"/>
      <c r="D159" s="16"/>
      <c r="E159" s="16"/>
      <c r="F159" s="16"/>
      <c r="G159" s="16"/>
      <c r="H159" s="16"/>
      <c r="I159" s="16"/>
      <c r="J159" s="17"/>
      <c r="K159" s="16"/>
      <c r="L159" s="17"/>
      <c r="M159" s="18"/>
      <c r="N159" s="18"/>
      <c r="O159" s="18"/>
      <c r="P159" s="18"/>
      <c r="Q159" s="18"/>
    </row>
    <row r="160" spans="1:17">
      <c r="A160" s="16"/>
      <c r="B160" s="16"/>
      <c r="C160" s="16"/>
      <c r="D160" s="16"/>
      <c r="E160" s="16"/>
      <c r="F160" s="16"/>
      <c r="G160" s="16"/>
      <c r="H160" s="16"/>
      <c r="I160" s="16"/>
      <c r="J160" s="17"/>
      <c r="K160" s="16"/>
      <c r="L160" s="17"/>
      <c r="M160" s="18"/>
      <c r="N160" s="18"/>
      <c r="O160" s="18"/>
      <c r="P160" s="18"/>
      <c r="Q160" s="18"/>
    </row>
    <row r="161" spans="1:17">
      <c r="A161" s="16"/>
      <c r="B161" s="16"/>
      <c r="C161" s="16"/>
      <c r="D161" s="16"/>
      <c r="E161" s="16"/>
      <c r="F161" s="16"/>
      <c r="G161" s="16"/>
      <c r="H161" s="16"/>
      <c r="I161" s="16"/>
      <c r="J161" s="17"/>
      <c r="K161" s="16"/>
      <c r="L161" s="17"/>
      <c r="M161" s="18"/>
      <c r="N161" s="18"/>
      <c r="O161" s="18"/>
      <c r="P161" s="18"/>
      <c r="Q161" s="18"/>
    </row>
    <row r="162" spans="1:17">
      <c r="A162" s="16"/>
      <c r="B162" s="16"/>
      <c r="C162" s="16"/>
      <c r="D162" s="16"/>
      <c r="E162" s="16"/>
      <c r="F162" s="16"/>
      <c r="G162" s="16"/>
      <c r="H162" s="16"/>
      <c r="I162" s="16"/>
      <c r="J162" s="17"/>
      <c r="K162" s="16"/>
      <c r="L162" s="17"/>
      <c r="M162" s="18"/>
      <c r="N162" s="18"/>
      <c r="O162" s="18"/>
      <c r="P162" s="18"/>
      <c r="Q162" s="18"/>
    </row>
    <row r="163" spans="1:17">
      <c r="A163" s="16"/>
      <c r="B163" s="16"/>
      <c r="C163" s="16"/>
      <c r="D163" s="16"/>
      <c r="E163" s="16"/>
      <c r="F163" s="16"/>
      <c r="G163" s="16"/>
      <c r="H163" s="16"/>
      <c r="I163" s="16"/>
      <c r="J163" s="17"/>
      <c r="K163" s="16"/>
      <c r="L163" s="17"/>
      <c r="M163" s="18"/>
      <c r="N163" s="18"/>
      <c r="O163" s="18"/>
      <c r="P163" s="18"/>
      <c r="Q163" s="18"/>
    </row>
    <row r="164" spans="1:17">
      <c r="A164" s="16"/>
      <c r="B164" s="16"/>
      <c r="C164" s="16"/>
      <c r="D164" s="16"/>
      <c r="E164" s="16"/>
      <c r="F164" s="16"/>
      <c r="G164" s="16"/>
      <c r="H164" s="16"/>
      <c r="I164" s="16"/>
      <c r="J164" s="17"/>
      <c r="K164" s="16"/>
      <c r="L164" s="17"/>
      <c r="M164" s="18"/>
      <c r="N164" s="18"/>
      <c r="O164" s="18"/>
      <c r="P164" s="18"/>
      <c r="Q164" s="18"/>
    </row>
    <row r="165" spans="1:17">
      <c r="A165" s="16"/>
      <c r="B165" s="16"/>
      <c r="C165" s="16"/>
      <c r="D165" s="16"/>
      <c r="E165" s="16"/>
      <c r="F165" s="16"/>
      <c r="G165" s="16"/>
      <c r="H165" s="16"/>
      <c r="I165" s="16"/>
      <c r="J165" s="17"/>
      <c r="K165" s="16"/>
      <c r="L165" s="17"/>
      <c r="M165" s="18"/>
      <c r="N165" s="18"/>
      <c r="O165" s="18"/>
      <c r="P165" s="18"/>
      <c r="Q165" s="18"/>
    </row>
    <row r="166" spans="1:17">
      <c r="A166" s="16"/>
      <c r="B166" s="16"/>
      <c r="C166" s="16"/>
      <c r="D166" s="16"/>
      <c r="E166" s="16"/>
      <c r="F166" s="16"/>
      <c r="G166" s="16"/>
      <c r="H166" s="16"/>
      <c r="I166" s="16"/>
      <c r="J166" s="17"/>
      <c r="K166" s="16"/>
      <c r="L166" s="17"/>
      <c r="M166" s="18"/>
      <c r="N166" s="18"/>
      <c r="O166" s="18"/>
      <c r="P166" s="18"/>
      <c r="Q166" s="18"/>
    </row>
    <row r="167" spans="1:17">
      <c r="A167" s="16"/>
      <c r="B167" s="16"/>
      <c r="C167" s="16"/>
      <c r="D167" s="16"/>
      <c r="E167" s="16"/>
      <c r="F167" s="16"/>
      <c r="G167" s="16"/>
      <c r="H167" s="16"/>
      <c r="I167" s="16"/>
      <c r="J167" s="17"/>
      <c r="K167" s="16"/>
      <c r="L167" s="17"/>
      <c r="M167" s="18"/>
      <c r="N167" s="18"/>
      <c r="O167" s="18"/>
      <c r="P167" s="18"/>
      <c r="Q167" s="18"/>
    </row>
    <row r="168" spans="1:17">
      <c r="A168" s="16"/>
      <c r="B168" s="16"/>
      <c r="C168" s="16"/>
      <c r="D168" s="16"/>
      <c r="E168" s="16"/>
      <c r="F168" s="16"/>
      <c r="G168" s="16"/>
      <c r="H168" s="16"/>
      <c r="I168" s="16"/>
      <c r="J168" s="17"/>
      <c r="K168" s="16"/>
      <c r="L168" s="17"/>
      <c r="M168" s="18"/>
      <c r="N168" s="18"/>
      <c r="O168" s="18"/>
      <c r="P168" s="18"/>
      <c r="Q168" s="18"/>
    </row>
    <row r="169" spans="1:17">
      <c r="A169" s="16"/>
      <c r="B169" s="16"/>
      <c r="C169" s="16"/>
      <c r="D169" s="16"/>
      <c r="E169" s="16"/>
      <c r="F169" s="16"/>
      <c r="G169" s="16"/>
      <c r="H169" s="16"/>
      <c r="I169" s="16"/>
      <c r="J169" s="17"/>
      <c r="K169" s="16"/>
      <c r="L169" s="17"/>
      <c r="M169" s="18"/>
      <c r="N169" s="18"/>
      <c r="O169" s="18"/>
      <c r="P169" s="18"/>
      <c r="Q169" s="18"/>
    </row>
    <row r="170" spans="1:17">
      <c r="A170" s="16"/>
      <c r="B170" s="16"/>
      <c r="C170" s="16"/>
      <c r="D170" s="16"/>
      <c r="E170" s="16"/>
      <c r="F170" s="16"/>
      <c r="G170" s="16"/>
      <c r="H170" s="16"/>
      <c r="I170" s="16"/>
      <c r="J170" s="17"/>
      <c r="K170" s="16"/>
      <c r="L170" s="17"/>
      <c r="M170" s="18"/>
      <c r="N170" s="18"/>
      <c r="O170" s="18"/>
      <c r="P170" s="18"/>
      <c r="Q170" s="18"/>
    </row>
    <row r="171" spans="1:17">
      <c r="A171" s="16"/>
      <c r="B171" s="16"/>
      <c r="C171" s="16"/>
      <c r="D171" s="16"/>
      <c r="E171" s="16"/>
      <c r="F171" s="16"/>
      <c r="G171" s="16"/>
      <c r="H171" s="16"/>
      <c r="I171" s="16"/>
      <c r="J171" s="17"/>
      <c r="K171" s="16"/>
      <c r="L171" s="17"/>
      <c r="M171" s="18"/>
      <c r="N171" s="18"/>
      <c r="O171" s="18"/>
      <c r="P171" s="18"/>
      <c r="Q171" s="18"/>
    </row>
    <row r="172" spans="1:17">
      <c r="A172" s="16"/>
      <c r="B172" s="16"/>
      <c r="C172" s="16"/>
      <c r="D172" s="16"/>
      <c r="E172" s="16"/>
      <c r="F172" s="16"/>
      <c r="G172" s="16"/>
      <c r="H172" s="16"/>
      <c r="I172" s="16"/>
      <c r="J172" s="17"/>
      <c r="K172" s="16"/>
      <c r="L172" s="17"/>
      <c r="M172" s="18"/>
      <c r="N172" s="18"/>
      <c r="O172" s="18"/>
      <c r="P172" s="18"/>
      <c r="Q172" s="18"/>
    </row>
    <row r="173" spans="1:17">
      <c r="A173" s="16"/>
      <c r="B173" s="16"/>
      <c r="C173" s="16"/>
      <c r="D173" s="16"/>
      <c r="E173" s="16"/>
      <c r="F173" s="16"/>
      <c r="G173" s="16"/>
      <c r="H173" s="16"/>
      <c r="I173" s="16"/>
      <c r="J173" s="17"/>
      <c r="K173" s="16"/>
      <c r="L173" s="17"/>
      <c r="M173" s="18"/>
      <c r="N173" s="18"/>
      <c r="O173" s="18"/>
      <c r="P173" s="18"/>
      <c r="Q173" s="18"/>
    </row>
    <row r="174" spans="1:17">
      <c r="A174" s="16"/>
      <c r="B174" s="16"/>
      <c r="C174" s="16"/>
      <c r="D174" s="16"/>
      <c r="E174" s="16"/>
      <c r="F174" s="16"/>
      <c r="G174" s="16"/>
      <c r="H174" s="16"/>
      <c r="I174" s="16"/>
      <c r="J174" s="17"/>
      <c r="K174" s="16"/>
      <c r="L174" s="17"/>
      <c r="M174" s="18"/>
      <c r="N174" s="18"/>
      <c r="O174" s="18"/>
      <c r="P174" s="18"/>
      <c r="Q174" s="18"/>
    </row>
    <row r="175" spans="1:17">
      <c r="A175" s="16"/>
      <c r="B175" s="16"/>
      <c r="C175" s="16"/>
      <c r="D175" s="16"/>
      <c r="E175" s="16"/>
      <c r="F175" s="16"/>
      <c r="G175" s="16"/>
      <c r="H175" s="16"/>
      <c r="I175" s="16"/>
      <c r="J175" s="17"/>
      <c r="K175" s="16"/>
      <c r="L175" s="17"/>
      <c r="M175" s="18"/>
      <c r="N175" s="18"/>
      <c r="O175" s="18"/>
      <c r="P175" s="18"/>
      <c r="Q175" s="18"/>
    </row>
    <row r="176" spans="1:17">
      <c r="A176" s="16"/>
      <c r="B176" s="16"/>
      <c r="C176" s="16"/>
      <c r="D176" s="16"/>
      <c r="E176" s="16"/>
      <c r="F176" s="16"/>
      <c r="G176" s="16"/>
      <c r="H176" s="16"/>
      <c r="I176" s="16"/>
      <c r="J176" s="17"/>
      <c r="K176" s="16"/>
      <c r="L176" s="17"/>
      <c r="M176" s="18"/>
      <c r="N176" s="18"/>
      <c r="O176" s="18"/>
      <c r="P176" s="18"/>
      <c r="Q176" s="18"/>
    </row>
    <row r="177" spans="1:17">
      <c r="A177" s="16"/>
      <c r="B177" s="16"/>
      <c r="C177" s="16"/>
      <c r="D177" s="16"/>
      <c r="E177" s="16"/>
      <c r="F177" s="16"/>
      <c r="G177" s="16"/>
      <c r="H177" s="16"/>
      <c r="I177" s="16"/>
      <c r="J177" s="17"/>
      <c r="K177" s="16"/>
      <c r="L177" s="17"/>
      <c r="M177" s="18"/>
      <c r="N177" s="18"/>
      <c r="O177" s="18"/>
      <c r="P177" s="18"/>
      <c r="Q177" s="18"/>
    </row>
    <row r="178" spans="1:17">
      <c r="A178" s="16"/>
      <c r="B178" s="16"/>
      <c r="C178" s="16"/>
      <c r="D178" s="16"/>
      <c r="E178" s="16"/>
      <c r="F178" s="16"/>
      <c r="G178" s="16"/>
      <c r="H178" s="16"/>
      <c r="I178" s="16"/>
      <c r="J178" s="17"/>
      <c r="K178" s="16"/>
      <c r="L178" s="17"/>
      <c r="M178" s="18"/>
      <c r="N178" s="18"/>
      <c r="O178" s="18"/>
      <c r="P178" s="18"/>
      <c r="Q178" s="18"/>
    </row>
    <row r="179" spans="1:17">
      <c r="A179" s="16"/>
      <c r="B179" s="16"/>
      <c r="C179" s="16"/>
      <c r="D179" s="16"/>
      <c r="E179" s="16"/>
      <c r="F179" s="16"/>
      <c r="G179" s="16"/>
      <c r="H179" s="16"/>
      <c r="I179" s="16"/>
      <c r="J179" s="17"/>
      <c r="K179" s="16"/>
      <c r="L179" s="17"/>
      <c r="M179" s="18"/>
      <c r="N179" s="18"/>
      <c r="O179" s="18"/>
      <c r="P179" s="18"/>
      <c r="Q179" s="18"/>
    </row>
    <row r="180" spans="1:17">
      <c r="A180" s="16"/>
      <c r="B180" s="16"/>
      <c r="C180" s="16"/>
      <c r="D180" s="16"/>
      <c r="E180" s="16"/>
      <c r="F180" s="16"/>
      <c r="G180" s="16"/>
      <c r="H180" s="16"/>
      <c r="I180" s="16"/>
      <c r="J180" s="17"/>
      <c r="K180" s="16"/>
      <c r="L180" s="17"/>
      <c r="M180" s="18"/>
      <c r="N180" s="18"/>
      <c r="O180" s="18"/>
      <c r="P180" s="18"/>
      <c r="Q180" s="18"/>
    </row>
    <row r="181" spans="1:17">
      <c r="A181" s="16"/>
      <c r="B181" s="16"/>
      <c r="C181" s="16"/>
      <c r="D181" s="16"/>
      <c r="E181" s="16"/>
      <c r="F181" s="16"/>
      <c r="G181" s="16"/>
      <c r="H181" s="16"/>
      <c r="I181" s="16"/>
      <c r="J181" s="17"/>
      <c r="K181" s="16"/>
      <c r="L181" s="17"/>
      <c r="M181" s="18"/>
      <c r="N181" s="18"/>
      <c r="O181" s="18"/>
      <c r="P181" s="18"/>
      <c r="Q181" s="18"/>
    </row>
    <row r="182" spans="1:17">
      <c r="A182" s="16"/>
      <c r="B182" s="16"/>
      <c r="C182" s="16"/>
      <c r="D182" s="16"/>
      <c r="E182" s="16"/>
      <c r="F182" s="16"/>
      <c r="G182" s="16"/>
      <c r="H182" s="16"/>
      <c r="I182" s="16"/>
      <c r="J182" s="17"/>
      <c r="K182" s="16"/>
      <c r="L182" s="17"/>
      <c r="M182" s="18"/>
      <c r="N182" s="18"/>
      <c r="O182" s="18"/>
      <c r="P182" s="18"/>
      <c r="Q182" s="18"/>
    </row>
    <row r="183" spans="1:17">
      <c r="A183" s="16"/>
      <c r="B183" s="16"/>
      <c r="C183" s="16"/>
      <c r="D183" s="16"/>
      <c r="E183" s="16"/>
      <c r="F183" s="16"/>
      <c r="G183" s="16"/>
      <c r="H183" s="16"/>
      <c r="I183" s="16"/>
      <c r="J183" s="17"/>
      <c r="K183" s="16"/>
      <c r="L183" s="17"/>
      <c r="M183" s="18"/>
      <c r="N183" s="18"/>
      <c r="O183" s="18"/>
      <c r="P183" s="18"/>
      <c r="Q183" s="18"/>
    </row>
    <row r="184" spans="1:17">
      <c r="A184" s="16"/>
      <c r="B184" s="16"/>
      <c r="C184" s="16"/>
      <c r="D184" s="16"/>
      <c r="E184" s="16"/>
      <c r="F184" s="16"/>
      <c r="G184" s="16"/>
      <c r="H184" s="16"/>
      <c r="I184" s="16"/>
      <c r="J184" s="17"/>
      <c r="K184" s="16"/>
      <c r="L184" s="17"/>
      <c r="M184" s="18"/>
      <c r="N184" s="18"/>
      <c r="O184" s="18"/>
      <c r="P184" s="18"/>
      <c r="Q184" s="18"/>
    </row>
    <row r="185" spans="1:17">
      <c r="A185" s="16"/>
      <c r="B185" s="16"/>
      <c r="C185" s="16"/>
      <c r="D185" s="16"/>
      <c r="E185" s="16"/>
      <c r="F185" s="16"/>
      <c r="G185" s="16"/>
      <c r="H185" s="16"/>
      <c r="I185" s="16"/>
      <c r="J185" s="17"/>
      <c r="K185" s="16"/>
      <c r="L185" s="17"/>
      <c r="M185" s="18"/>
      <c r="N185" s="18"/>
      <c r="O185" s="18"/>
      <c r="P185" s="18"/>
      <c r="Q185" s="18"/>
    </row>
    <row r="186" spans="1:17">
      <c r="A186" s="16"/>
      <c r="B186" s="16"/>
      <c r="C186" s="16"/>
      <c r="D186" s="16"/>
      <c r="E186" s="16"/>
      <c r="F186" s="16"/>
      <c r="G186" s="16"/>
      <c r="H186" s="16"/>
      <c r="I186" s="16"/>
      <c r="J186" s="17"/>
      <c r="K186" s="16"/>
      <c r="L186" s="17"/>
      <c r="M186" s="18"/>
      <c r="N186" s="18"/>
      <c r="O186" s="18"/>
      <c r="P186" s="18"/>
      <c r="Q186" s="18"/>
    </row>
    <row r="187" spans="1:17">
      <c r="A187" s="16"/>
      <c r="B187" s="16"/>
      <c r="C187" s="16"/>
      <c r="D187" s="16"/>
      <c r="E187" s="16"/>
      <c r="F187" s="16"/>
      <c r="G187" s="16"/>
      <c r="H187" s="16"/>
      <c r="I187" s="16"/>
      <c r="J187" s="17"/>
      <c r="K187" s="16"/>
      <c r="L187" s="17"/>
      <c r="M187" s="18"/>
      <c r="N187" s="18"/>
      <c r="O187" s="18"/>
      <c r="P187" s="18"/>
      <c r="Q187" s="18"/>
    </row>
    <row r="188" spans="1:17">
      <c r="A188" s="16"/>
      <c r="B188" s="16"/>
      <c r="C188" s="16"/>
      <c r="D188" s="16"/>
      <c r="E188" s="16"/>
      <c r="F188" s="16"/>
      <c r="G188" s="16"/>
      <c r="H188" s="16"/>
      <c r="I188" s="16"/>
      <c r="J188" s="17"/>
      <c r="K188" s="16"/>
      <c r="L188" s="17"/>
      <c r="M188" s="18"/>
      <c r="N188" s="18"/>
      <c r="O188" s="18"/>
      <c r="P188" s="18"/>
      <c r="Q188" s="18"/>
    </row>
    <row r="189" spans="1:17">
      <c r="A189" s="16"/>
      <c r="B189" s="16"/>
      <c r="C189" s="16"/>
      <c r="D189" s="16"/>
      <c r="E189" s="16"/>
      <c r="F189" s="16"/>
      <c r="G189" s="16"/>
      <c r="H189" s="16"/>
      <c r="I189" s="16"/>
      <c r="J189" s="17"/>
      <c r="K189" s="16"/>
      <c r="L189" s="17"/>
      <c r="M189" s="18"/>
      <c r="N189" s="18"/>
      <c r="O189" s="18"/>
      <c r="P189" s="18"/>
      <c r="Q189" s="18"/>
    </row>
    <row r="190" spans="1:17">
      <c r="A190" s="16"/>
      <c r="B190" s="16"/>
      <c r="C190" s="16"/>
      <c r="D190" s="16"/>
      <c r="E190" s="16"/>
      <c r="F190" s="16"/>
      <c r="G190" s="16"/>
      <c r="H190" s="16"/>
      <c r="I190" s="16"/>
      <c r="J190" s="17"/>
      <c r="K190" s="16"/>
      <c r="L190" s="17"/>
      <c r="M190" s="18"/>
      <c r="N190" s="18"/>
      <c r="O190" s="18"/>
      <c r="P190" s="18"/>
      <c r="Q190" s="18"/>
    </row>
    <row r="191" spans="1:17">
      <c r="A191" s="16"/>
      <c r="B191" s="16"/>
      <c r="C191" s="16"/>
      <c r="D191" s="16"/>
      <c r="E191" s="16"/>
      <c r="F191" s="16"/>
      <c r="G191" s="16"/>
      <c r="H191" s="16"/>
      <c r="I191" s="16"/>
      <c r="J191" s="17"/>
      <c r="K191" s="16"/>
      <c r="L191" s="17"/>
      <c r="M191" s="18"/>
      <c r="N191" s="18"/>
      <c r="O191" s="18"/>
      <c r="P191" s="18"/>
      <c r="Q191" s="18"/>
    </row>
    <row r="192" spans="1:17">
      <c r="A192" s="16"/>
      <c r="B192" s="16"/>
      <c r="C192" s="16"/>
      <c r="D192" s="16"/>
      <c r="E192" s="16"/>
      <c r="F192" s="16"/>
      <c r="G192" s="16"/>
      <c r="H192" s="16"/>
      <c r="I192" s="16"/>
      <c r="J192" s="17"/>
      <c r="K192" s="16"/>
      <c r="L192" s="17"/>
      <c r="M192" s="18"/>
      <c r="N192" s="18"/>
      <c r="O192" s="18"/>
      <c r="P192" s="18"/>
      <c r="Q192" s="18"/>
    </row>
    <row r="193" spans="1:17">
      <c r="A193" s="16"/>
      <c r="B193" s="16"/>
      <c r="C193" s="16"/>
      <c r="D193" s="16"/>
      <c r="E193" s="16"/>
      <c r="F193" s="16"/>
      <c r="G193" s="16"/>
      <c r="H193" s="16"/>
      <c r="I193" s="16"/>
      <c r="J193" s="17"/>
      <c r="K193" s="16"/>
      <c r="L193" s="17"/>
      <c r="M193" s="18"/>
      <c r="N193" s="18"/>
      <c r="O193" s="18"/>
      <c r="P193" s="18"/>
      <c r="Q193" s="18"/>
    </row>
    <row r="194" spans="1:17">
      <c r="A194" s="16"/>
      <c r="B194" s="16"/>
      <c r="C194" s="16"/>
      <c r="D194" s="16"/>
      <c r="E194" s="16"/>
      <c r="F194" s="16"/>
      <c r="G194" s="16"/>
      <c r="H194" s="16"/>
      <c r="I194" s="16"/>
      <c r="J194" s="17"/>
      <c r="K194" s="16"/>
      <c r="L194" s="17"/>
      <c r="M194" s="18"/>
      <c r="N194" s="18"/>
      <c r="O194" s="18"/>
      <c r="P194" s="18"/>
      <c r="Q194" s="18"/>
    </row>
    <row r="195" spans="1:17">
      <c r="A195" s="16"/>
      <c r="B195" s="16"/>
      <c r="C195" s="16"/>
      <c r="D195" s="16"/>
      <c r="E195" s="16"/>
      <c r="F195" s="16"/>
      <c r="G195" s="16"/>
      <c r="H195" s="16"/>
      <c r="I195" s="16"/>
      <c r="J195" s="17"/>
      <c r="K195" s="16"/>
      <c r="L195" s="17"/>
      <c r="M195" s="18"/>
      <c r="N195" s="18"/>
      <c r="O195" s="18"/>
      <c r="P195" s="18"/>
      <c r="Q195" s="18"/>
    </row>
    <row r="196" spans="1:17">
      <c r="A196" s="16"/>
      <c r="B196" s="16"/>
      <c r="C196" s="16"/>
      <c r="D196" s="16"/>
      <c r="E196" s="16"/>
      <c r="F196" s="16"/>
      <c r="G196" s="16"/>
      <c r="H196" s="16"/>
      <c r="I196" s="16"/>
      <c r="J196" s="17"/>
      <c r="K196" s="16"/>
      <c r="L196" s="17"/>
      <c r="M196" s="18"/>
      <c r="N196" s="18"/>
      <c r="O196" s="18"/>
      <c r="P196" s="18"/>
      <c r="Q196" s="18"/>
    </row>
    <row r="197" spans="1:17">
      <c r="A197" s="16"/>
      <c r="B197" s="16"/>
      <c r="C197" s="16"/>
      <c r="D197" s="16"/>
      <c r="E197" s="16"/>
      <c r="F197" s="16"/>
      <c r="G197" s="16"/>
      <c r="H197" s="16"/>
      <c r="I197" s="16"/>
      <c r="J197" s="17"/>
      <c r="K197" s="16"/>
      <c r="L197" s="17"/>
      <c r="M197" s="18"/>
      <c r="N197" s="18"/>
      <c r="O197" s="18"/>
      <c r="P197" s="18"/>
      <c r="Q197" s="18"/>
    </row>
    <row r="198" spans="1:17">
      <c r="A198" s="16"/>
      <c r="B198" s="16"/>
      <c r="C198" s="16"/>
      <c r="D198" s="16"/>
      <c r="E198" s="16"/>
      <c r="F198" s="16"/>
      <c r="G198" s="16"/>
      <c r="H198" s="16"/>
      <c r="I198" s="16"/>
      <c r="J198" s="17"/>
      <c r="K198" s="16"/>
      <c r="L198" s="17"/>
      <c r="M198" s="18"/>
      <c r="N198" s="18"/>
      <c r="O198" s="18"/>
      <c r="P198" s="18"/>
      <c r="Q198" s="18"/>
    </row>
    <row r="199" spans="1:17">
      <c r="A199" s="16"/>
      <c r="B199" s="16"/>
      <c r="C199" s="16"/>
      <c r="D199" s="16"/>
      <c r="E199" s="16"/>
      <c r="F199" s="16"/>
      <c r="G199" s="16"/>
      <c r="H199" s="16"/>
      <c r="I199" s="16"/>
      <c r="J199" s="17"/>
      <c r="K199" s="16"/>
      <c r="L199" s="17"/>
      <c r="M199" s="18"/>
      <c r="N199" s="18"/>
      <c r="O199" s="18"/>
      <c r="P199" s="18"/>
      <c r="Q199" s="18"/>
    </row>
    <row r="200" spans="1:17">
      <c r="A200" s="16"/>
      <c r="B200" s="16"/>
      <c r="C200" s="16"/>
      <c r="D200" s="16"/>
      <c r="E200" s="16"/>
      <c r="F200" s="16"/>
      <c r="G200" s="16"/>
      <c r="H200" s="16"/>
      <c r="I200" s="16"/>
      <c r="J200" s="17"/>
      <c r="K200" s="16"/>
      <c r="L200" s="17"/>
      <c r="M200" s="18"/>
      <c r="N200" s="18"/>
      <c r="O200" s="18"/>
      <c r="P200" s="18"/>
      <c r="Q200" s="18"/>
    </row>
    <row r="201" spans="1:17">
      <c r="A201" s="16"/>
      <c r="B201" s="16"/>
      <c r="C201" s="16"/>
      <c r="D201" s="16"/>
      <c r="E201" s="16"/>
      <c r="F201" s="16"/>
      <c r="G201" s="16"/>
      <c r="H201" s="16"/>
      <c r="I201" s="16"/>
      <c r="J201" s="17"/>
      <c r="K201" s="16"/>
      <c r="L201" s="17"/>
      <c r="M201" s="18"/>
      <c r="N201" s="18"/>
      <c r="O201" s="18"/>
      <c r="P201" s="18"/>
      <c r="Q201" s="18"/>
    </row>
    <row r="202" spans="1:17">
      <c r="A202" s="16"/>
      <c r="B202" s="16"/>
      <c r="C202" s="16"/>
      <c r="D202" s="16"/>
      <c r="E202" s="16"/>
      <c r="F202" s="16"/>
      <c r="G202" s="16"/>
      <c r="H202" s="16"/>
      <c r="I202" s="16"/>
      <c r="J202" s="17"/>
      <c r="K202" s="16"/>
      <c r="L202" s="17"/>
      <c r="M202" s="18"/>
      <c r="N202" s="18"/>
      <c r="O202" s="18"/>
      <c r="P202" s="18"/>
      <c r="Q202" s="18"/>
    </row>
    <row r="203" spans="1:17">
      <c r="A203" s="16"/>
      <c r="B203" s="16"/>
      <c r="C203" s="16"/>
      <c r="D203" s="16"/>
      <c r="E203" s="16"/>
      <c r="F203" s="16"/>
      <c r="G203" s="16"/>
      <c r="H203" s="16"/>
      <c r="I203" s="16"/>
      <c r="J203" s="17"/>
      <c r="K203" s="16"/>
      <c r="L203" s="17"/>
      <c r="M203" s="18"/>
      <c r="N203" s="18"/>
      <c r="O203" s="18"/>
      <c r="P203" s="18"/>
      <c r="Q203" s="18"/>
    </row>
    <row r="204" spans="1:17">
      <c r="A204" s="16"/>
      <c r="B204" s="16"/>
      <c r="C204" s="16"/>
      <c r="D204" s="16"/>
      <c r="E204" s="16"/>
      <c r="F204" s="16"/>
      <c r="G204" s="16"/>
      <c r="H204" s="16"/>
      <c r="I204" s="16"/>
      <c r="J204" s="17"/>
      <c r="K204" s="16"/>
      <c r="L204" s="17"/>
      <c r="M204" s="18"/>
      <c r="N204" s="18"/>
      <c r="O204" s="18"/>
      <c r="P204" s="18"/>
      <c r="Q204" s="18"/>
    </row>
    <row r="205" spans="1:17">
      <c r="A205" s="16"/>
      <c r="B205" s="16"/>
      <c r="C205" s="16"/>
      <c r="D205" s="16"/>
      <c r="E205" s="16"/>
      <c r="F205" s="16"/>
      <c r="G205" s="16"/>
      <c r="H205" s="16"/>
      <c r="I205" s="16"/>
      <c r="J205" s="17"/>
      <c r="K205" s="16"/>
      <c r="L205" s="17"/>
      <c r="M205" s="18"/>
      <c r="N205" s="18"/>
      <c r="O205" s="18"/>
      <c r="P205" s="18"/>
      <c r="Q205" s="18"/>
    </row>
    <row r="206" spans="1:17">
      <c r="A206" s="16"/>
      <c r="B206" s="16"/>
      <c r="C206" s="16"/>
      <c r="D206" s="16"/>
      <c r="E206" s="16"/>
      <c r="F206" s="16"/>
      <c r="G206" s="16"/>
      <c r="H206" s="16"/>
      <c r="I206" s="16"/>
      <c r="J206" s="17"/>
      <c r="K206" s="16"/>
      <c r="L206" s="17"/>
      <c r="M206" s="18"/>
      <c r="N206" s="18"/>
      <c r="O206" s="18"/>
      <c r="P206" s="18"/>
      <c r="Q206" s="18"/>
    </row>
    <row r="207" spans="1:17">
      <c r="A207" s="16"/>
      <c r="B207" s="16"/>
      <c r="C207" s="16"/>
      <c r="D207" s="16"/>
      <c r="E207" s="16"/>
      <c r="F207" s="16"/>
      <c r="G207" s="16"/>
      <c r="H207" s="16"/>
      <c r="I207" s="16"/>
      <c r="J207" s="17"/>
      <c r="K207" s="16"/>
      <c r="L207" s="17"/>
      <c r="M207" s="18"/>
      <c r="N207" s="18"/>
      <c r="O207" s="18"/>
      <c r="P207" s="18"/>
      <c r="Q207" s="18"/>
    </row>
    <row r="208" spans="1:17">
      <c r="A208" s="16"/>
      <c r="B208" s="16"/>
      <c r="C208" s="16"/>
      <c r="D208" s="16"/>
      <c r="E208" s="16"/>
      <c r="F208" s="16"/>
      <c r="G208" s="16"/>
      <c r="H208" s="16"/>
      <c r="I208" s="16"/>
      <c r="J208" s="17"/>
      <c r="K208" s="16"/>
      <c r="L208" s="17"/>
      <c r="M208" s="18"/>
      <c r="N208" s="18"/>
      <c r="O208" s="18"/>
      <c r="P208" s="18"/>
      <c r="Q208" s="18"/>
    </row>
    <row r="209" spans="1:17">
      <c r="A209" s="16"/>
      <c r="B209" s="16"/>
      <c r="C209" s="16"/>
      <c r="D209" s="16"/>
      <c r="E209" s="16"/>
      <c r="F209" s="16"/>
      <c r="G209" s="16"/>
      <c r="H209" s="16"/>
      <c r="I209" s="16"/>
      <c r="J209" s="17"/>
      <c r="K209" s="16"/>
      <c r="L209" s="17"/>
      <c r="M209" s="18"/>
      <c r="N209" s="18"/>
      <c r="O209" s="18"/>
      <c r="P209" s="18"/>
      <c r="Q209" s="18"/>
    </row>
    <row r="210" spans="1:17">
      <c r="A210" s="16"/>
      <c r="B210" s="16"/>
      <c r="C210" s="16"/>
      <c r="D210" s="16"/>
      <c r="E210" s="16"/>
      <c r="F210" s="16"/>
      <c r="G210" s="16"/>
      <c r="H210" s="16"/>
      <c r="I210" s="16"/>
      <c r="J210" s="17"/>
      <c r="K210" s="16"/>
      <c r="L210" s="17"/>
      <c r="M210" s="18"/>
      <c r="N210" s="18"/>
      <c r="O210" s="18"/>
      <c r="P210" s="18"/>
      <c r="Q210" s="18"/>
    </row>
    <row r="211" spans="1:17">
      <c r="A211" s="16"/>
      <c r="B211" s="16"/>
      <c r="C211" s="16"/>
      <c r="D211" s="16"/>
      <c r="E211" s="16"/>
      <c r="F211" s="16"/>
      <c r="G211" s="16"/>
      <c r="H211" s="16"/>
      <c r="I211" s="16"/>
      <c r="J211" s="17"/>
      <c r="K211" s="16"/>
      <c r="L211" s="17"/>
      <c r="M211" s="18"/>
      <c r="N211" s="18"/>
      <c r="O211" s="18"/>
      <c r="P211" s="18"/>
      <c r="Q211" s="18"/>
    </row>
    <row r="212" spans="1:17">
      <c r="A212" s="16"/>
      <c r="B212" s="16"/>
      <c r="C212" s="16"/>
      <c r="D212" s="16"/>
      <c r="E212" s="16"/>
      <c r="F212" s="16"/>
      <c r="G212" s="16"/>
      <c r="H212" s="16"/>
      <c r="I212" s="16"/>
      <c r="J212" s="17"/>
      <c r="K212" s="16"/>
      <c r="L212" s="17"/>
      <c r="M212" s="18"/>
      <c r="N212" s="18"/>
      <c r="O212" s="18"/>
      <c r="P212" s="18"/>
      <c r="Q212" s="18"/>
    </row>
    <row r="213" spans="1:17">
      <c r="A213" s="16"/>
      <c r="B213" s="16"/>
      <c r="C213" s="16"/>
      <c r="D213" s="16"/>
      <c r="E213" s="16"/>
      <c r="F213" s="16"/>
      <c r="G213" s="16"/>
      <c r="H213" s="16"/>
      <c r="I213" s="16"/>
      <c r="J213" s="17"/>
      <c r="K213" s="16"/>
      <c r="L213" s="17"/>
      <c r="M213" s="18"/>
      <c r="N213" s="18"/>
      <c r="O213" s="18"/>
      <c r="P213" s="18"/>
      <c r="Q213" s="18"/>
    </row>
    <row r="214" spans="1:17">
      <c r="A214" s="16"/>
      <c r="B214" s="16"/>
      <c r="C214" s="16"/>
      <c r="D214" s="16"/>
      <c r="E214" s="16"/>
      <c r="F214" s="16"/>
      <c r="G214" s="16"/>
      <c r="H214" s="16"/>
      <c r="I214" s="16"/>
      <c r="J214" s="17"/>
      <c r="K214" s="16"/>
      <c r="L214" s="17"/>
      <c r="M214" s="18"/>
      <c r="N214" s="18"/>
      <c r="O214" s="18"/>
      <c r="P214" s="18"/>
      <c r="Q214" s="18"/>
    </row>
    <row r="215" spans="1:17">
      <c r="A215" s="16"/>
      <c r="B215" s="16"/>
      <c r="C215" s="16"/>
      <c r="D215" s="16"/>
      <c r="E215" s="16"/>
      <c r="F215" s="16"/>
      <c r="G215" s="16"/>
      <c r="H215" s="16"/>
      <c r="I215" s="16"/>
      <c r="J215" s="17"/>
      <c r="K215" s="16"/>
      <c r="L215" s="17"/>
      <c r="M215" s="18"/>
      <c r="N215" s="18"/>
      <c r="O215" s="18"/>
      <c r="P215" s="18"/>
      <c r="Q215" s="18"/>
    </row>
    <row r="216" spans="1:17">
      <c r="A216" s="16"/>
      <c r="B216" s="16"/>
      <c r="C216" s="16"/>
      <c r="D216" s="16"/>
      <c r="E216" s="16"/>
      <c r="F216" s="16"/>
      <c r="G216" s="16"/>
      <c r="H216" s="16"/>
      <c r="I216" s="16"/>
      <c r="J216" s="17"/>
      <c r="K216" s="16"/>
      <c r="L216" s="17"/>
      <c r="M216" s="18"/>
      <c r="N216" s="18"/>
      <c r="O216" s="18"/>
      <c r="P216" s="18"/>
      <c r="Q216" s="18"/>
    </row>
    <row r="217" spans="1:17">
      <c r="A217" s="16"/>
      <c r="B217" s="16"/>
      <c r="C217" s="16"/>
      <c r="D217" s="16"/>
      <c r="E217" s="16"/>
      <c r="F217" s="16"/>
      <c r="G217" s="16"/>
      <c r="H217" s="16"/>
      <c r="I217" s="16"/>
      <c r="J217" s="17"/>
      <c r="K217" s="16"/>
      <c r="L217" s="17"/>
      <c r="M217" s="18"/>
      <c r="N217" s="18"/>
      <c r="O217" s="18"/>
      <c r="P217" s="18"/>
      <c r="Q217" s="18"/>
    </row>
    <row r="218" spans="1:17">
      <c r="A218" s="16"/>
      <c r="B218" s="16"/>
      <c r="C218" s="16"/>
      <c r="D218" s="16"/>
      <c r="E218" s="16"/>
      <c r="F218" s="16"/>
      <c r="G218" s="16"/>
      <c r="H218" s="16"/>
      <c r="I218" s="16"/>
      <c r="J218" s="17"/>
      <c r="K218" s="16"/>
      <c r="L218" s="17"/>
      <c r="M218" s="18"/>
      <c r="N218" s="18"/>
      <c r="O218" s="18"/>
      <c r="P218" s="18"/>
      <c r="Q218" s="18"/>
    </row>
    <row r="219" spans="1:17">
      <c r="A219" s="16"/>
      <c r="B219" s="16"/>
      <c r="C219" s="16"/>
      <c r="D219" s="16"/>
      <c r="E219" s="16"/>
      <c r="F219" s="16"/>
      <c r="G219" s="16"/>
      <c r="H219" s="16"/>
      <c r="I219" s="16"/>
      <c r="J219" s="17"/>
      <c r="K219" s="16"/>
      <c r="L219" s="17"/>
      <c r="M219" s="18"/>
      <c r="N219" s="18"/>
      <c r="O219" s="18"/>
      <c r="P219" s="18"/>
      <c r="Q219" s="18"/>
    </row>
    <row r="220" spans="1:17">
      <c r="A220" s="16"/>
      <c r="B220" s="16"/>
      <c r="C220" s="16"/>
      <c r="D220" s="16"/>
      <c r="E220" s="16"/>
      <c r="F220" s="16"/>
      <c r="G220" s="16"/>
      <c r="H220" s="16"/>
      <c r="I220" s="16"/>
      <c r="J220" s="17"/>
      <c r="K220" s="16"/>
      <c r="L220" s="17"/>
      <c r="M220" s="18"/>
      <c r="N220" s="18"/>
      <c r="O220" s="18"/>
      <c r="P220" s="18"/>
      <c r="Q220" s="18"/>
    </row>
    <row r="221" spans="1:17">
      <c r="A221" s="16"/>
      <c r="B221" s="16"/>
      <c r="C221" s="16"/>
      <c r="D221" s="16"/>
      <c r="E221" s="16"/>
      <c r="F221" s="16"/>
      <c r="G221" s="16"/>
      <c r="H221" s="16"/>
      <c r="I221" s="16"/>
      <c r="J221" s="17"/>
      <c r="K221" s="16"/>
      <c r="L221" s="17"/>
      <c r="M221" s="18"/>
      <c r="N221" s="18"/>
      <c r="O221" s="18"/>
      <c r="P221" s="18"/>
      <c r="Q221" s="18"/>
    </row>
    <row r="222" spans="1:17">
      <c r="A222" s="16"/>
      <c r="B222" s="16"/>
      <c r="C222" s="16"/>
      <c r="D222" s="16"/>
      <c r="E222" s="16"/>
      <c r="F222" s="16"/>
      <c r="G222" s="16"/>
      <c r="H222" s="16"/>
      <c r="I222" s="16"/>
      <c r="J222" s="17"/>
      <c r="K222" s="16"/>
      <c r="L222" s="17"/>
      <c r="M222" s="18"/>
      <c r="N222" s="18"/>
      <c r="O222" s="18"/>
      <c r="P222" s="18"/>
      <c r="Q222" s="18"/>
    </row>
    <row r="223" spans="1:17">
      <c r="A223" s="16"/>
      <c r="B223" s="16"/>
      <c r="C223" s="16"/>
      <c r="D223" s="16"/>
      <c r="E223" s="16"/>
      <c r="F223" s="16"/>
      <c r="G223" s="16"/>
      <c r="H223" s="16"/>
      <c r="I223" s="16"/>
      <c r="J223" s="17"/>
      <c r="K223" s="16"/>
      <c r="L223" s="17"/>
      <c r="M223" s="18"/>
      <c r="N223" s="18"/>
      <c r="O223" s="18"/>
      <c r="P223" s="18"/>
      <c r="Q223" s="18"/>
    </row>
    <row r="224" spans="1:17">
      <c r="A224" s="16"/>
      <c r="B224" s="16"/>
      <c r="C224" s="16"/>
      <c r="D224" s="16"/>
      <c r="E224" s="16"/>
      <c r="F224" s="16"/>
      <c r="G224" s="16"/>
      <c r="H224" s="16"/>
      <c r="I224" s="16"/>
      <c r="J224" s="17"/>
      <c r="K224" s="16"/>
      <c r="L224" s="17"/>
      <c r="M224" s="18"/>
      <c r="N224" s="18"/>
      <c r="O224" s="18"/>
      <c r="P224" s="18"/>
      <c r="Q224" s="18"/>
    </row>
    <row r="225" spans="1:17">
      <c r="A225" s="16"/>
      <c r="B225" s="16"/>
      <c r="C225" s="16"/>
      <c r="D225" s="16"/>
      <c r="E225" s="16"/>
      <c r="F225" s="16"/>
      <c r="G225" s="16"/>
      <c r="H225" s="16"/>
      <c r="I225" s="16"/>
      <c r="J225" s="17"/>
      <c r="K225" s="16"/>
      <c r="L225" s="17"/>
      <c r="M225" s="18"/>
      <c r="N225" s="18"/>
      <c r="O225" s="18"/>
      <c r="P225" s="18"/>
      <c r="Q225" s="18"/>
    </row>
    <row r="226" spans="1:17">
      <c r="A226" s="16"/>
      <c r="B226" s="16"/>
      <c r="C226" s="16"/>
      <c r="D226" s="16"/>
      <c r="E226" s="16"/>
      <c r="F226" s="16"/>
      <c r="G226" s="16"/>
      <c r="H226" s="16"/>
      <c r="I226" s="16"/>
      <c r="J226" s="17"/>
      <c r="K226" s="16"/>
      <c r="L226" s="17"/>
      <c r="M226" s="18"/>
      <c r="N226" s="18"/>
      <c r="O226" s="18"/>
      <c r="P226" s="18"/>
      <c r="Q226" s="18"/>
    </row>
    <row r="227" spans="1:17">
      <c r="A227" s="16"/>
      <c r="B227" s="16"/>
      <c r="C227" s="16"/>
      <c r="D227" s="16"/>
      <c r="E227" s="16"/>
      <c r="F227" s="16"/>
      <c r="G227" s="16"/>
      <c r="H227" s="16"/>
      <c r="I227" s="16"/>
      <c r="J227" s="17"/>
      <c r="K227" s="16"/>
      <c r="L227" s="17"/>
      <c r="M227" s="18"/>
      <c r="N227" s="18"/>
      <c r="O227" s="18"/>
      <c r="P227" s="18"/>
      <c r="Q227" s="18"/>
    </row>
    <row r="228" spans="1:17">
      <c r="A228" s="16"/>
      <c r="B228" s="16"/>
      <c r="C228" s="16"/>
      <c r="D228" s="16"/>
      <c r="E228" s="16"/>
      <c r="F228" s="16"/>
      <c r="G228" s="16"/>
      <c r="H228" s="16"/>
      <c r="I228" s="16"/>
      <c r="J228" s="17"/>
      <c r="K228" s="16"/>
      <c r="L228" s="17"/>
      <c r="M228" s="18"/>
      <c r="N228" s="18"/>
      <c r="O228" s="18"/>
      <c r="P228" s="18"/>
      <c r="Q228" s="18"/>
    </row>
    <row r="229" spans="1:17">
      <c r="A229" s="16"/>
      <c r="B229" s="16"/>
      <c r="C229" s="16"/>
      <c r="D229" s="16"/>
      <c r="E229" s="16"/>
      <c r="F229" s="16"/>
      <c r="G229" s="16"/>
      <c r="H229" s="16"/>
      <c r="I229" s="16"/>
      <c r="J229" s="17"/>
      <c r="K229" s="16"/>
      <c r="L229" s="17"/>
      <c r="M229" s="18"/>
      <c r="N229" s="18"/>
      <c r="O229" s="18"/>
      <c r="P229" s="18"/>
      <c r="Q229" s="18"/>
    </row>
    <row r="230" spans="1:17">
      <c r="A230" s="16"/>
      <c r="B230" s="16"/>
      <c r="C230" s="16"/>
      <c r="D230" s="16"/>
      <c r="E230" s="16"/>
      <c r="F230" s="16"/>
      <c r="G230" s="16"/>
      <c r="H230" s="16"/>
      <c r="I230" s="16"/>
      <c r="J230" s="17"/>
      <c r="K230" s="16"/>
      <c r="L230" s="17"/>
      <c r="M230" s="18"/>
      <c r="N230" s="18"/>
      <c r="O230" s="18"/>
      <c r="P230" s="18"/>
      <c r="Q230" s="18"/>
    </row>
    <row r="231" spans="1:17">
      <c r="A231" s="16"/>
      <c r="B231" s="16"/>
      <c r="C231" s="16"/>
      <c r="D231" s="16"/>
      <c r="E231" s="16"/>
      <c r="F231" s="16"/>
      <c r="G231" s="16"/>
      <c r="H231" s="16"/>
      <c r="I231" s="16"/>
      <c r="J231" s="17"/>
      <c r="K231" s="16"/>
      <c r="L231" s="17"/>
      <c r="M231" s="18"/>
      <c r="N231" s="18"/>
      <c r="O231" s="18"/>
      <c r="P231" s="18"/>
      <c r="Q231" s="18"/>
    </row>
    <row r="232" spans="1:17">
      <c r="A232" s="16"/>
      <c r="B232" s="16"/>
      <c r="C232" s="16"/>
      <c r="D232" s="16"/>
      <c r="E232" s="16"/>
      <c r="F232" s="16"/>
      <c r="G232" s="16"/>
      <c r="H232" s="16"/>
      <c r="I232" s="16"/>
      <c r="J232" s="17"/>
      <c r="K232" s="16"/>
      <c r="L232" s="17"/>
      <c r="M232" s="18"/>
      <c r="N232" s="18"/>
      <c r="O232" s="18"/>
      <c r="P232" s="18"/>
      <c r="Q232" s="18"/>
    </row>
    <row r="233" spans="1:17">
      <c r="A233" s="16"/>
      <c r="B233" s="16"/>
      <c r="C233" s="16"/>
      <c r="D233" s="16"/>
      <c r="E233" s="16"/>
      <c r="F233" s="16"/>
      <c r="G233" s="16"/>
      <c r="H233" s="16"/>
      <c r="I233" s="16"/>
      <c r="J233" s="17"/>
      <c r="K233" s="16"/>
      <c r="L233" s="17"/>
      <c r="M233" s="18"/>
      <c r="N233" s="18"/>
      <c r="O233" s="18"/>
      <c r="P233" s="18"/>
      <c r="Q233" s="18"/>
    </row>
    <row r="234" spans="1:17">
      <c r="A234" s="16"/>
      <c r="B234" s="16"/>
      <c r="C234" s="16"/>
      <c r="D234" s="16"/>
      <c r="E234" s="16"/>
      <c r="F234" s="16"/>
      <c r="G234" s="16"/>
      <c r="H234" s="16"/>
      <c r="I234" s="16"/>
      <c r="J234" s="17"/>
      <c r="K234" s="16"/>
      <c r="L234" s="17"/>
      <c r="M234" s="18"/>
      <c r="N234" s="18"/>
      <c r="O234" s="18"/>
      <c r="P234" s="18"/>
      <c r="Q234" s="18"/>
    </row>
    <row r="235" spans="1:17">
      <c r="A235" s="16"/>
      <c r="B235" s="16"/>
      <c r="C235" s="16"/>
      <c r="D235" s="16"/>
      <c r="E235" s="16"/>
      <c r="F235" s="16"/>
      <c r="G235" s="16"/>
      <c r="H235" s="16"/>
      <c r="I235" s="16"/>
      <c r="J235" s="17"/>
      <c r="K235" s="16"/>
      <c r="L235" s="17"/>
      <c r="M235" s="18"/>
      <c r="N235" s="18"/>
      <c r="O235" s="18"/>
      <c r="P235" s="18"/>
      <c r="Q235" s="18"/>
    </row>
    <row r="236" spans="1:17">
      <c r="A236" s="16"/>
      <c r="B236" s="16"/>
      <c r="C236" s="16"/>
      <c r="D236" s="16"/>
      <c r="E236" s="16"/>
      <c r="F236" s="16"/>
      <c r="G236" s="16"/>
      <c r="H236" s="16"/>
      <c r="I236" s="16"/>
      <c r="J236" s="17"/>
      <c r="K236" s="16"/>
      <c r="L236" s="17"/>
      <c r="M236" s="18"/>
      <c r="N236" s="18"/>
      <c r="O236" s="18"/>
      <c r="P236" s="18"/>
      <c r="Q236" s="18"/>
    </row>
    <row r="237" spans="1:17">
      <c r="A237" s="16"/>
      <c r="B237" s="16"/>
      <c r="C237" s="16"/>
      <c r="D237" s="16"/>
      <c r="E237" s="16"/>
      <c r="F237" s="16"/>
      <c r="G237" s="16"/>
      <c r="H237" s="16"/>
      <c r="I237" s="16"/>
      <c r="J237" s="17"/>
      <c r="K237" s="16"/>
      <c r="L237" s="17"/>
      <c r="M237" s="18"/>
      <c r="N237" s="18"/>
      <c r="O237" s="18"/>
      <c r="P237" s="18"/>
      <c r="Q237" s="18"/>
    </row>
    <row r="238" spans="1:17">
      <c r="A238" s="16"/>
      <c r="B238" s="16"/>
      <c r="C238" s="16"/>
      <c r="D238" s="16"/>
      <c r="E238" s="16"/>
      <c r="F238" s="16"/>
      <c r="G238" s="16"/>
      <c r="H238" s="16"/>
      <c r="I238" s="16"/>
      <c r="J238" s="17"/>
      <c r="K238" s="16"/>
      <c r="L238" s="17"/>
      <c r="M238" s="18"/>
      <c r="N238" s="18"/>
      <c r="O238" s="18"/>
      <c r="P238" s="18"/>
      <c r="Q238" s="18"/>
    </row>
    <row r="239" spans="1:17">
      <c r="A239" s="16"/>
      <c r="B239" s="16"/>
      <c r="C239" s="16"/>
      <c r="D239" s="16"/>
      <c r="E239" s="16"/>
      <c r="F239" s="16"/>
      <c r="G239" s="16"/>
      <c r="H239" s="16"/>
      <c r="I239" s="16"/>
      <c r="J239" s="17"/>
      <c r="K239" s="16"/>
      <c r="L239" s="17"/>
      <c r="M239" s="18"/>
      <c r="N239" s="18"/>
      <c r="O239" s="18"/>
      <c r="P239" s="18"/>
      <c r="Q239" s="18"/>
    </row>
    <row r="240" spans="1:17">
      <c r="A240" s="16"/>
      <c r="B240" s="16"/>
      <c r="C240" s="16"/>
      <c r="D240" s="16"/>
      <c r="E240" s="16"/>
      <c r="F240" s="16"/>
      <c r="G240" s="16"/>
      <c r="H240" s="16"/>
      <c r="I240" s="16"/>
      <c r="J240" s="17"/>
      <c r="K240" s="16"/>
      <c r="L240" s="17"/>
      <c r="M240" s="18"/>
      <c r="N240" s="18"/>
      <c r="O240" s="18"/>
      <c r="P240" s="18"/>
      <c r="Q240" s="18"/>
    </row>
    <row r="241" spans="1:17">
      <c r="A241" s="16"/>
      <c r="B241" s="16"/>
      <c r="C241" s="16"/>
      <c r="D241" s="16"/>
      <c r="E241" s="16"/>
      <c r="F241" s="16"/>
      <c r="G241" s="16"/>
      <c r="H241" s="16"/>
      <c r="I241" s="16"/>
      <c r="J241" s="17"/>
      <c r="K241" s="16"/>
      <c r="L241" s="17"/>
      <c r="M241" s="18"/>
      <c r="N241" s="18"/>
      <c r="O241" s="18"/>
      <c r="P241" s="18"/>
      <c r="Q241" s="18"/>
    </row>
    <row r="242" spans="1:17">
      <c r="A242" s="16"/>
      <c r="B242" s="16"/>
      <c r="C242" s="16"/>
      <c r="D242" s="16"/>
      <c r="E242" s="16"/>
      <c r="F242" s="16"/>
      <c r="G242" s="16"/>
      <c r="H242" s="16"/>
      <c r="I242" s="16"/>
      <c r="J242" s="17"/>
      <c r="K242" s="16"/>
      <c r="L242" s="17"/>
      <c r="M242" s="18"/>
      <c r="N242" s="18"/>
      <c r="O242" s="18"/>
      <c r="P242" s="18"/>
      <c r="Q242" s="18"/>
    </row>
    <row r="243" spans="1:17">
      <c r="A243" s="16"/>
      <c r="B243" s="16"/>
      <c r="C243" s="16"/>
      <c r="D243" s="16"/>
      <c r="E243" s="16"/>
      <c r="F243" s="16"/>
      <c r="G243" s="16"/>
      <c r="H243" s="16"/>
      <c r="I243" s="16"/>
      <c r="J243" s="17"/>
      <c r="K243" s="16"/>
      <c r="L243" s="17"/>
      <c r="M243" s="18"/>
      <c r="N243" s="18"/>
      <c r="O243" s="18"/>
      <c r="P243" s="18"/>
      <c r="Q243" s="18"/>
    </row>
    <row r="244" spans="1:17">
      <c r="A244" s="16"/>
      <c r="B244" s="16"/>
      <c r="C244" s="16"/>
      <c r="D244" s="16"/>
      <c r="E244" s="16"/>
      <c r="F244" s="16"/>
      <c r="G244" s="16"/>
      <c r="H244" s="16"/>
      <c r="I244" s="16"/>
      <c r="J244" s="17"/>
      <c r="K244" s="16"/>
      <c r="L244" s="17"/>
      <c r="M244" s="18"/>
      <c r="N244" s="18"/>
      <c r="O244" s="18"/>
      <c r="P244" s="18"/>
      <c r="Q244" s="18"/>
    </row>
    <row r="245" spans="1:17">
      <c r="A245" s="16"/>
      <c r="B245" s="16"/>
      <c r="C245" s="16"/>
      <c r="D245" s="16"/>
      <c r="E245" s="16"/>
      <c r="F245" s="16"/>
      <c r="G245" s="16"/>
      <c r="H245" s="16"/>
      <c r="I245" s="16"/>
      <c r="J245" s="17"/>
      <c r="K245" s="16"/>
      <c r="L245" s="17"/>
      <c r="M245" s="18"/>
      <c r="N245" s="18"/>
      <c r="O245" s="18"/>
      <c r="P245" s="18"/>
      <c r="Q245" s="18"/>
    </row>
    <row r="246" spans="1:17">
      <c r="A246" s="16"/>
      <c r="B246" s="16"/>
      <c r="C246" s="16"/>
      <c r="D246" s="16"/>
      <c r="E246" s="16"/>
      <c r="F246" s="16"/>
      <c r="G246" s="16"/>
      <c r="H246" s="16"/>
      <c r="I246" s="16"/>
      <c r="J246" s="17"/>
      <c r="K246" s="16"/>
      <c r="L246" s="17"/>
      <c r="M246" s="18"/>
      <c r="N246" s="18"/>
      <c r="O246" s="18"/>
      <c r="P246" s="18"/>
      <c r="Q246" s="18"/>
    </row>
    <row r="247" spans="1:17">
      <c r="A247" s="16"/>
      <c r="B247" s="16"/>
      <c r="C247" s="16"/>
      <c r="D247" s="16"/>
      <c r="E247" s="16"/>
      <c r="F247" s="16"/>
      <c r="G247" s="16"/>
      <c r="H247" s="16"/>
      <c r="I247" s="16"/>
      <c r="J247" s="17"/>
      <c r="K247" s="16"/>
      <c r="L247" s="17"/>
      <c r="M247" s="18"/>
      <c r="N247" s="18"/>
      <c r="O247" s="18"/>
      <c r="P247" s="18"/>
      <c r="Q247" s="18"/>
    </row>
    <row r="248" spans="1:17">
      <c r="A248" s="16"/>
      <c r="B248" s="16"/>
      <c r="C248" s="16"/>
      <c r="D248" s="16"/>
      <c r="E248" s="16"/>
      <c r="F248" s="16"/>
      <c r="G248" s="16"/>
      <c r="H248" s="16"/>
      <c r="I248" s="16"/>
      <c r="J248" s="17"/>
      <c r="K248" s="16"/>
      <c r="L248" s="17"/>
      <c r="M248" s="18"/>
      <c r="N248" s="18"/>
      <c r="O248" s="18"/>
      <c r="P248" s="18"/>
      <c r="Q248" s="18"/>
    </row>
    <row r="249" spans="1:17">
      <c r="A249" s="16"/>
      <c r="B249" s="16"/>
      <c r="C249" s="16"/>
      <c r="D249" s="16"/>
      <c r="E249" s="16"/>
      <c r="F249" s="16"/>
      <c r="G249" s="16"/>
      <c r="H249" s="16"/>
      <c r="I249" s="16"/>
      <c r="J249" s="17"/>
      <c r="K249" s="16"/>
      <c r="L249" s="17"/>
      <c r="M249" s="18"/>
      <c r="N249" s="18"/>
      <c r="O249" s="18"/>
      <c r="P249" s="18"/>
      <c r="Q249" s="18"/>
    </row>
    <row r="250" spans="1:17">
      <c r="A250" s="16"/>
      <c r="B250" s="16"/>
      <c r="C250" s="16"/>
      <c r="D250" s="16"/>
      <c r="E250" s="16"/>
      <c r="F250" s="16"/>
      <c r="G250" s="16"/>
      <c r="H250" s="16"/>
      <c r="I250" s="16"/>
      <c r="J250" s="17"/>
      <c r="K250" s="16"/>
      <c r="L250" s="17"/>
      <c r="M250" s="18"/>
      <c r="N250" s="18"/>
      <c r="O250" s="18"/>
      <c r="P250" s="18"/>
      <c r="Q250" s="18"/>
    </row>
    <row r="251" spans="1:17">
      <c r="A251" s="16"/>
      <c r="B251" s="16"/>
      <c r="C251" s="16"/>
      <c r="D251" s="16"/>
      <c r="E251" s="16"/>
      <c r="F251" s="16"/>
      <c r="G251" s="16"/>
      <c r="H251" s="16"/>
      <c r="I251" s="16"/>
      <c r="J251" s="17"/>
      <c r="K251" s="16"/>
      <c r="L251" s="17"/>
      <c r="M251" s="18"/>
      <c r="N251" s="18"/>
      <c r="O251" s="18"/>
      <c r="P251" s="18"/>
      <c r="Q251" s="18"/>
    </row>
    <row r="252" spans="1:17">
      <c r="A252" s="16"/>
      <c r="B252" s="16"/>
      <c r="C252" s="16"/>
      <c r="D252" s="16"/>
      <c r="E252" s="16"/>
      <c r="F252" s="16"/>
      <c r="G252" s="16"/>
      <c r="H252" s="16"/>
      <c r="I252" s="16"/>
      <c r="J252" s="17"/>
      <c r="K252" s="16"/>
      <c r="L252" s="17"/>
      <c r="M252" s="18"/>
      <c r="N252" s="18"/>
      <c r="O252" s="18"/>
      <c r="P252" s="18"/>
      <c r="Q252" s="18"/>
    </row>
    <row r="253" spans="1:17">
      <c r="A253" s="16"/>
      <c r="B253" s="16"/>
      <c r="C253" s="16"/>
      <c r="D253" s="16"/>
      <c r="E253" s="16"/>
      <c r="F253" s="16"/>
      <c r="G253" s="16"/>
      <c r="H253" s="16"/>
      <c r="I253" s="16"/>
      <c r="J253" s="17"/>
      <c r="K253" s="16"/>
      <c r="L253" s="17"/>
      <c r="M253" s="18"/>
      <c r="N253" s="18"/>
      <c r="O253" s="18"/>
      <c r="P253" s="18"/>
      <c r="Q253" s="18"/>
    </row>
    <row r="254" spans="1:17">
      <c r="A254" s="16"/>
      <c r="B254" s="16"/>
      <c r="C254" s="16"/>
      <c r="D254" s="16"/>
      <c r="E254" s="16"/>
      <c r="F254" s="16"/>
      <c r="G254" s="16"/>
      <c r="H254" s="16"/>
      <c r="I254" s="16"/>
      <c r="J254" s="17"/>
      <c r="K254" s="16"/>
      <c r="L254" s="17"/>
      <c r="M254" s="18"/>
      <c r="N254" s="18"/>
      <c r="O254" s="18"/>
      <c r="P254" s="18"/>
      <c r="Q254" s="18"/>
    </row>
    <row r="255" spans="1:17">
      <c r="A255" s="16"/>
      <c r="B255" s="16"/>
      <c r="C255" s="16"/>
      <c r="D255" s="16"/>
      <c r="E255" s="16"/>
      <c r="F255" s="16"/>
      <c r="G255" s="16"/>
      <c r="H255" s="16"/>
      <c r="I255" s="16"/>
      <c r="J255" s="17"/>
      <c r="K255" s="16"/>
      <c r="L255" s="17"/>
      <c r="M255" s="18"/>
      <c r="N255" s="18"/>
      <c r="O255" s="18"/>
      <c r="P255" s="18"/>
      <c r="Q255" s="18"/>
    </row>
    <row r="256" spans="1:17">
      <c r="A256" s="16"/>
      <c r="B256" s="16"/>
      <c r="C256" s="16"/>
      <c r="D256" s="16"/>
      <c r="E256" s="16"/>
      <c r="F256" s="16"/>
      <c r="G256" s="16"/>
      <c r="H256" s="16"/>
      <c r="I256" s="16"/>
      <c r="J256" s="17"/>
      <c r="K256" s="16"/>
      <c r="L256" s="17"/>
      <c r="M256" s="18"/>
      <c r="N256" s="18"/>
      <c r="O256" s="18"/>
      <c r="P256" s="18"/>
      <c r="Q256" s="18"/>
    </row>
    <row r="257" spans="1:17">
      <c r="A257" s="16"/>
      <c r="B257" s="16"/>
      <c r="C257" s="16"/>
      <c r="D257" s="16"/>
      <c r="E257" s="16"/>
      <c r="F257" s="16"/>
      <c r="G257" s="16"/>
      <c r="H257" s="16"/>
      <c r="I257" s="16"/>
      <c r="J257" s="17"/>
      <c r="K257" s="16"/>
      <c r="L257" s="17"/>
      <c r="M257" s="18"/>
      <c r="N257" s="18"/>
      <c r="O257" s="18"/>
      <c r="P257" s="18"/>
      <c r="Q257" s="18"/>
    </row>
    <row r="258" spans="1:17">
      <c r="A258" s="16"/>
      <c r="B258" s="16"/>
      <c r="C258" s="16"/>
      <c r="D258" s="16"/>
      <c r="E258" s="16"/>
      <c r="F258" s="16"/>
      <c r="G258" s="16"/>
      <c r="H258" s="16"/>
      <c r="I258" s="16"/>
      <c r="J258" s="17"/>
      <c r="K258" s="16"/>
      <c r="L258" s="17"/>
      <c r="M258" s="18"/>
      <c r="N258" s="18"/>
      <c r="O258" s="18"/>
      <c r="P258" s="18"/>
      <c r="Q258" s="18"/>
    </row>
    <row r="259" spans="1:17">
      <c r="A259" s="16"/>
      <c r="B259" s="16"/>
      <c r="C259" s="16"/>
      <c r="D259" s="16"/>
      <c r="E259" s="16"/>
      <c r="F259" s="16"/>
      <c r="G259" s="16"/>
      <c r="H259" s="16"/>
      <c r="I259" s="16"/>
      <c r="J259" s="17"/>
      <c r="K259" s="16"/>
      <c r="L259" s="17"/>
      <c r="M259" s="18"/>
      <c r="N259" s="18"/>
      <c r="O259" s="18"/>
      <c r="P259" s="18"/>
      <c r="Q259" s="18"/>
    </row>
    <row r="260" spans="1:17">
      <c r="A260" s="16"/>
      <c r="B260" s="16"/>
      <c r="C260" s="16"/>
      <c r="D260" s="16"/>
      <c r="E260" s="16"/>
      <c r="F260" s="16"/>
      <c r="G260" s="16"/>
      <c r="H260" s="16"/>
      <c r="I260" s="16"/>
      <c r="J260" s="17"/>
      <c r="K260" s="16"/>
      <c r="L260" s="17"/>
      <c r="M260" s="18"/>
      <c r="N260" s="18"/>
      <c r="O260" s="18"/>
      <c r="P260" s="18"/>
      <c r="Q260" s="18"/>
    </row>
    <row r="261" spans="1:17">
      <c r="A261" s="16"/>
      <c r="B261" s="16"/>
      <c r="C261" s="16"/>
      <c r="D261" s="16"/>
      <c r="E261" s="16"/>
      <c r="F261" s="16"/>
      <c r="G261" s="16"/>
      <c r="H261" s="16"/>
      <c r="I261" s="16"/>
      <c r="J261" s="17"/>
      <c r="K261" s="16"/>
      <c r="L261" s="17"/>
      <c r="M261" s="18"/>
      <c r="N261" s="18"/>
      <c r="O261" s="18"/>
      <c r="P261" s="18"/>
      <c r="Q261" s="18"/>
    </row>
    <row r="262" spans="1:17">
      <c r="A262" s="16"/>
      <c r="B262" s="16"/>
      <c r="C262" s="16"/>
      <c r="D262" s="16"/>
      <c r="E262" s="16"/>
      <c r="F262" s="16"/>
      <c r="G262" s="16"/>
      <c r="H262" s="16"/>
      <c r="I262" s="16"/>
      <c r="J262" s="17"/>
      <c r="K262" s="16"/>
      <c r="L262" s="17"/>
      <c r="M262" s="18"/>
      <c r="N262" s="18"/>
      <c r="O262" s="18"/>
      <c r="P262" s="18"/>
      <c r="Q262" s="18"/>
    </row>
    <row r="263" spans="1:17">
      <c r="A263" s="16"/>
      <c r="B263" s="16"/>
      <c r="C263" s="16"/>
      <c r="D263" s="16"/>
      <c r="E263" s="16"/>
      <c r="F263" s="16"/>
      <c r="G263" s="16"/>
      <c r="H263" s="16"/>
      <c r="I263" s="16"/>
      <c r="J263" s="17"/>
      <c r="K263" s="16"/>
      <c r="L263" s="17"/>
      <c r="M263" s="18"/>
      <c r="N263" s="18"/>
      <c r="O263" s="18"/>
      <c r="P263" s="18"/>
      <c r="Q263" s="18"/>
    </row>
    <row r="264" spans="1:17">
      <c r="A264" s="16"/>
      <c r="B264" s="16"/>
      <c r="C264" s="16"/>
      <c r="D264" s="16"/>
      <c r="E264" s="16"/>
      <c r="F264" s="16"/>
      <c r="G264" s="16"/>
      <c r="H264" s="16"/>
      <c r="I264" s="16"/>
      <c r="J264" s="17"/>
      <c r="K264" s="16"/>
      <c r="L264" s="17"/>
      <c r="M264" s="18"/>
      <c r="N264" s="18"/>
      <c r="O264" s="18"/>
      <c r="P264" s="18"/>
      <c r="Q264" s="18"/>
    </row>
    <row r="265" spans="1:17">
      <c r="A265" s="16"/>
      <c r="B265" s="16"/>
      <c r="C265" s="16"/>
      <c r="D265" s="16"/>
      <c r="E265" s="16"/>
      <c r="F265" s="16"/>
      <c r="G265" s="16"/>
      <c r="H265" s="16"/>
      <c r="I265" s="16"/>
      <c r="J265" s="17"/>
      <c r="K265" s="16"/>
      <c r="L265" s="17"/>
      <c r="M265" s="18"/>
      <c r="N265" s="18"/>
      <c r="O265" s="18"/>
      <c r="P265" s="18"/>
      <c r="Q265" s="18"/>
    </row>
    <row r="266" spans="1:17">
      <c r="A266" s="16"/>
      <c r="B266" s="16"/>
      <c r="C266" s="16"/>
      <c r="D266" s="16"/>
      <c r="E266" s="16"/>
      <c r="F266" s="16"/>
      <c r="G266" s="16"/>
      <c r="H266" s="16"/>
      <c r="I266" s="16"/>
      <c r="J266" s="17"/>
      <c r="K266" s="16"/>
      <c r="L266" s="17"/>
      <c r="M266" s="18"/>
      <c r="N266" s="18"/>
      <c r="O266" s="18"/>
      <c r="P266" s="18"/>
      <c r="Q266" s="18"/>
    </row>
    <row r="267" spans="1:17">
      <c r="A267" s="16"/>
      <c r="B267" s="16"/>
      <c r="C267" s="16"/>
      <c r="D267" s="16"/>
      <c r="E267" s="16"/>
      <c r="F267" s="16"/>
      <c r="G267" s="16"/>
      <c r="H267" s="16"/>
      <c r="I267" s="16"/>
      <c r="J267" s="17"/>
      <c r="K267" s="16"/>
      <c r="L267" s="17"/>
      <c r="M267" s="18"/>
      <c r="N267" s="18"/>
      <c r="O267" s="18"/>
      <c r="P267" s="18"/>
      <c r="Q267" s="18"/>
    </row>
    <row r="268" spans="1:17">
      <c r="A268" s="16"/>
      <c r="B268" s="16"/>
      <c r="C268" s="16"/>
      <c r="D268" s="16"/>
      <c r="E268" s="16"/>
      <c r="F268" s="16"/>
      <c r="G268" s="16"/>
      <c r="H268" s="16"/>
      <c r="I268" s="16"/>
      <c r="J268" s="17"/>
      <c r="K268" s="16"/>
      <c r="L268" s="17"/>
      <c r="M268" s="18"/>
      <c r="N268" s="18"/>
      <c r="O268" s="18"/>
      <c r="P268" s="18"/>
      <c r="Q268" s="18"/>
    </row>
    <row r="269" spans="1:17">
      <c r="A269" s="16"/>
      <c r="B269" s="16"/>
      <c r="C269" s="16"/>
      <c r="D269" s="16"/>
      <c r="E269" s="16"/>
      <c r="F269" s="16"/>
      <c r="G269" s="16"/>
      <c r="H269" s="16"/>
      <c r="I269" s="16"/>
      <c r="J269" s="17"/>
      <c r="K269" s="16"/>
      <c r="L269" s="17"/>
      <c r="M269" s="18"/>
      <c r="N269" s="18"/>
      <c r="O269" s="18"/>
      <c r="P269" s="18"/>
      <c r="Q269" s="18"/>
    </row>
    <row r="270" spans="1:17">
      <c r="A270" s="16"/>
      <c r="B270" s="16"/>
      <c r="C270" s="16"/>
      <c r="D270" s="16"/>
      <c r="E270" s="16"/>
      <c r="F270" s="16"/>
      <c r="G270" s="16"/>
      <c r="H270" s="16"/>
      <c r="I270" s="16"/>
      <c r="J270" s="17"/>
      <c r="K270" s="16"/>
      <c r="L270" s="17"/>
      <c r="M270" s="18"/>
      <c r="N270" s="18"/>
      <c r="O270" s="18"/>
      <c r="P270" s="18"/>
      <c r="Q270" s="18"/>
    </row>
    <row r="271" spans="1:17">
      <c r="A271" s="16"/>
      <c r="B271" s="16"/>
      <c r="C271" s="16"/>
      <c r="D271" s="16"/>
      <c r="E271" s="16"/>
      <c r="F271" s="16"/>
      <c r="G271" s="16"/>
      <c r="H271" s="16"/>
      <c r="I271" s="16"/>
      <c r="J271" s="17"/>
      <c r="K271" s="16"/>
      <c r="L271" s="17"/>
      <c r="M271" s="18"/>
      <c r="N271" s="18"/>
      <c r="O271" s="18"/>
      <c r="P271" s="18"/>
      <c r="Q271" s="18"/>
    </row>
    <row r="272" spans="1:17">
      <c r="A272" s="16"/>
      <c r="B272" s="16"/>
      <c r="C272" s="16"/>
      <c r="D272" s="16"/>
      <c r="E272" s="16"/>
      <c r="F272" s="16"/>
      <c r="G272" s="16"/>
      <c r="H272" s="16"/>
      <c r="I272" s="16"/>
      <c r="J272" s="17"/>
      <c r="K272" s="16"/>
      <c r="L272" s="17"/>
      <c r="M272" s="18"/>
      <c r="N272" s="18"/>
      <c r="O272" s="18"/>
      <c r="P272" s="18"/>
      <c r="Q272" s="18"/>
    </row>
    <row r="273" spans="1:17">
      <c r="A273" s="16"/>
      <c r="B273" s="16"/>
      <c r="C273" s="16"/>
      <c r="D273" s="16"/>
      <c r="E273" s="16"/>
      <c r="F273" s="16"/>
      <c r="G273" s="16"/>
      <c r="H273" s="16"/>
      <c r="I273" s="16"/>
      <c r="J273" s="17"/>
      <c r="K273" s="16"/>
      <c r="L273" s="17"/>
      <c r="M273" s="18"/>
      <c r="N273" s="18"/>
      <c r="O273" s="18"/>
      <c r="P273" s="18"/>
      <c r="Q273" s="18"/>
    </row>
    <row r="274" spans="1:17">
      <c r="A274" s="16"/>
      <c r="B274" s="16"/>
      <c r="C274" s="16"/>
      <c r="D274" s="16"/>
      <c r="E274" s="16"/>
      <c r="F274" s="16"/>
      <c r="G274" s="16"/>
      <c r="H274" s="16"/>
      <c r="I274" s="16"/>
      <c r="J274" s="17"/>
      <c r="K274" s="16"/>
      <c r="L274" s="17"/>
      <c r="M274" s="18"/>
      <c r="N274" s="18"/>
      <c r="O274" s="18"/>
      <c r="P274" s="18"/>
      <c r="Q274" s="18"/>
    </row>
    <row r="275" spans="1:17">
      <c r="A275" s="16"/>
      <c r="B275" s="16"/>
      <c r="C275" s="16"/>
      <c r="D275" s="16"/>
      <c r="E275" s="16"/>
      <c r="F275" s="16"/>
      <c r="G275" s="16"/>
      <c r="H275" s="16"/>
      <c r="I275" s="16"/>
      <c r="J275" s="17"/>
      <c r="K275" s="16"/>
      <c r="L275" s="17"/>
      <c r="M275" s="18"/>
      <c r="N275" s="18"/>
      <c r="O275" s="18"/>
      <c r="P275" s="18"/>
      <c r="Q275" s="18"/>
    </row>
    <row r="276" spans="1:17">
      <c r="A276" s="16"/>
      <c r="B276" s="16"/>
      <c r="C276" s="16"/>
      <c r="D276" s="16"/>
      <c r="E276" s="16"/>
      <c r="F276" s="16"/>
      <c r="G276" s="16"/>
      <c r="H276" s="16"/>
      <c r="I276" s="16"/>
      <c r="J276" s="17"/>
      <c r="K276" s="16"/>
      <c r="L276" s="17"/>
      <c r="M276" s="18"/>
      <c r="N276" s="18"/>
      <c r="O276" s="18"/>
      <c r="P276" s="18"/>
      <c r="Q276" s="18"/>
    </row>
    <row r="277" spans="1:17">
      <c r="A277" s="16"/>
      <c r="B277" s="16"/>
      <c r="C277" s="16"/>
      <c r="D277" s="16"/>
      <c r="E277" s="16"/>
      <c r="F277" s="16"/>
      <c r="G277" s="16"/>
      <c r="H277" s="16"/>
      <c r="I277" s="16"/>
      <c r="J277" s="17"/>
      <c r="K277" s="16"/>
      <c r="L277" s="17"/>
      <c r="M277" s="18"/>
      <c r="N277" s="18"/>
      <c r="O277" s="18"/>
      <c r="P277" s="18"/>
      <c r="Q277" s="18"/>
    </row>
    <row r="278" spans="1:17">
      <c r="A278" s="16"/>
      <c r="B278" s="16"/>
      <c r="C278" s="16"/>
      <c r="D278" s="16"/>
      <c r="E278" s="16"/>
      <c r="F278" s="16"/>
      <c r="G278" s="16"/>
      <c r="H278" s="16"/>
      <c r="I278" s="16"/>
      <c r="J278" s="17"/>
      <c r="K278" s="16"/>
      <c r="L278" s="17"/>
      <c r="M278" s="18"/>
      <c r="N278" s="18"/>
      <c r="O278" s="18"/>
      <c r="P278" s="18"/>
      <c r="Q278" s="18"/>
    </row>
    <row r="279" spans="1:17">
      <c r="A279" s="16"/>
      <c r="B279" s="16"/>
      <c r="C279" s="16"/>
      <c r="D279" s="16"/>
      <c r="E279" s="16"/>
      <c r="F279" s="16"/>
      <c r="G279" s="16"/>
      <c r="H279" s="16"/>
      <c r="I279" s="16"/>
      <c r="J279" s="17"/>
      <c r="K279" s="16"/>
      <c r="L279" s="17"/>
      <c r="M279" s="18"/>
      <c r="N279" s="18"/>
      <c r="O279" s="18"/>
      <c r="P279" s="18"/>
      <c r="Q279" s="18"/>
    </row>
    <row r="280" spans="1:17">
      <c r="A280" s="16"/>
      <c r="B280" s="16"/>
      <c r="C280" s="16"/>
      <c r="D280" s="16"/>
      <c r="E280" s="16"/>
      <c r="F280" s="16"/>
      <c r="G280" s="16"/>
      <c r="H280" s="16"/>
      <c r="I280" s="16"/>
      <c r="J280" s="17"/>
      <c r="K280" s="16"/>
      <c r="L280" s="17"/>
      <c r="M280" s="18"/>
      <c r="N280" s="18"/>
      <c r="O280" s="18"/>
      <c r="P280" s="18"/>
      <c r="Q280" s="18"/>
    </row>
    <row r="281" spans="1:17">
      <c r="A281" s="16"/>
      <c r="B281" s="16"/>
      <c r="C281" s="16"/>
      <c r="D281" s="16"/>
      <c r="E281" s="16"/>
      <c r="F281" s="16"/>
      <c r="G281" s="16"/>
      <c r="H281" s="16"/>
      <c r="I281" s="16"/>
      <c r="J281" s="17"/>
      <c r="K281" s="16"/>
      <c r="L281" s="17"/>
      <c r="M281" s="18"/>
      <c r="N281" s="18"/>
      <c r="O281" s="18"/>
      <c r="P281" s="18"/>
      <c r="Q281" s="18"/>
    </row>
    <row r="282" spans="1:17">
      <c r="A282" s="16"/>
      <c r="B282" s="16"/>
      <c r="C282" s="16"/>
      <c r="D282" s="16"/>
      <c r="E282" s="16"/>
      <c r="F282" s="16"/>
      <c r="G282" s="16"/>
      <c r="H282" s="16"/>
      <c r="I282" s="16"/>
      <c r="J282" s="17"/>
      <c r="K282" s="16"/>
      <c r="L282" s="17"/>
      <c r="M282" s="18"/>
      <c r="N282" s="18"/>
      <c r="O282" s="18"/>
      <c r="P282" s="18"/>
      <c r="Q282" s="18"/>
    </row>
    <row r="283" spans="1:17">
      <c r="A283" s="16"/>
      <c r="B283" s="16"/>
      <c r="C283" s="16"/>
      <c r="D283" s="16"/>
      <c r="E283" s="16"/>
      <c r="F283" s="16"/>
      <c r="G283" s="16"/>
      <c r="H283" s="16"/>
      <c r="I283" s="16"/>
      <c r="J283" s="17"/>
      <c r="K283" s="16"/>
      <c r="L283" s="17"/>
      <c r="M283" s="18"/>
      <c r="N283" s="18"/>
      <c r="O283" s="18"/>
      <c r="P283" s="18"/>
      <c r="Q283" s="18"/>
    </row>
    <row r="284" spans="1:17">
      <c r="A284" s="16"/>
      <c r="B284" s="16"/>
      <c r="C284" s="16"/>
      <c r="D284" s="16"/>
      <c r="E284" s="16"/>
      <c r="F284" s="16"/>
      <c r="G284" s="16"/>
      <c r="H284" s="16"/>
      <c r="I284" s="16"/>
      <c r="J284" s="17"/>
      <c r="K284" s="16"/>
      <c r="L284" s="17"/>
      <c r="M284" s="18"/>
      <c r="N284" s="18"/>
      <c r="O284" s="18"/>
      <c r="P284" s="18"/>
      <c r="Q284" s="18"/>
    </row>
    <row r="285" spans="1:17">
      <c r="A285" s="16"/>
      <c r="B285" s="16"/>
      <c r="C285" s="16"/>
      <c r="D285" s="16"/>
      <c r="E285" s="16"/>
      <c r="F285" s="16"/>
      <c r="G285" s="16"/>
      <c r="H285" s="16"/>
      <c r="I285" s="16"/>
      <c r="J285" s="17"/>
      <c r="K285" s="16"/>
      <c r="L285" s="17"/>
      <c r="M285" s="18"/>
      <c r="N285" s="18"/>
      <c r="O285" s="18"/>
      <c r="P285" s="18"/>
      <c r="Q285" s="18"/>
    </row>
    <row r="286" spans="1:17">
      <c r="A286" s="16"/>
      <c r="B286" s="16"/>
      <c r="C286" s="16"/>
      <c r="D286" s="16"/>
      <c r="E286" s="16"/>
      <c r="F286" s="16"/>
      <c r="G286" s="16"/>
      <c r="H286" s="16"/>
      <c r="I286" s="16"/>
      <c r="J286" s="17"/>
      <c r="K286" s="16"/>
      <c r="L286" s="17"/>
      <c r="M286" s="18"/>
      <c r="N286" s="18"/>
      <c r="O286" s="18"/>
      <c r="P286" s="18"/>
      <c r="Q286" s="18"/>
    </row>
    <row r="287" spans="1:17">
      <c r="A287" s="16"/>
      <c r="B287" s="16"/>
      <c r="C287" s="16"/>
      <c r="D287" s="16"/>
      <c r="E287" s="16"/>
      <c r="F287" s="16"/>
      <c r="G287" s="16"/>
      <c r="H287" s="16"/>
      <c r="I287" s="16"/>
      <c r="J287" s="17"/>
      <c r="K287" s="16"/>
      <c r="L287" s="17"/>
      <c r="M287" s="18"/>
      <c r="N287" s="18"/>
      <c r="O287" s="18"/>
      <c r="P287" s="18"/>
      <c r="Q287" s="18"/>
    </row>
    <row r="288" spans="1:17">
      <c r="A288" s="16"/>
      <c r="B288" s="16"/>
      <c r="C288" s="16"/>
      <c r="D288" s="16"/>
      <c r="E288" s="16"/>
      <c r="F288" s="16"/>
      <c r="G288" s="16"/>
      <c r="H288" s="16"/>
      <c r="I288" s="16"/>
      <c r="J288" s="17"/>
      <c r="K288" s="16"/>
      <c r="L288" s="17"/>
      <c r="M288" s="18"/>
      <c r="N288" s="18"/>
      <c r="O288" s="18"/>
      <c r="P288" s="18"/>
      <c r="Q288" s="18"/>
    </row>
    <row r="289" spans="1:17">
      <c r="A289" s="16"/>
      <c r="B289" s="16"/>
      <c r="C289" s="16"/>
      <c r="D289" s="16"/>
      <c r="E289" s="16"/>
      <c r="F289" s="16"/>
      <c r="G289" s="16"/>
      <c r="H289" s="16"/>
      <c r="I289" s="16"/>
      <c r="J289" s="17"/>
      <c r="K289" s="16"/>
      <c r="L289" s="17"/>
      <c r="M289" s="18"/>
      <c r="N289" s="18"/>
      <c r="O289" s="18"/>
      <c r="P289" s="18"/>
      <c r="Q289" s="18"/>
    </row>
    <row r="290" spans="1:17">
      <c r="A290" s="16"/>
      <c r="B290" s="16"/>
      <c r="C290" s="16"/>
      <c r="D290" s="16"/>
      <c r="E290" s="16"/>
      <c r="F290" s="16"/>
      <c r="G290" s="16"/>
      <c r="H290" s="16"/>
      <c r="I290" s="16"/>
      <c r="J290" s="17"/>
      <c r="K290" s="16"/>
      <c r="L290" s="17"/>
      <c r="M290" s="18"/>
      <c r="N290" s="18"/>
      <c r="O290" s="18"/>
      <c r="P290" s="18"/>
      <c r="Q290" s="18"/>
    </row>
    <row r="291" spans="1:17">
      <c r="A291" s="16"/>
      <c r="B291" s="16"/>
      <c r="C291" s="16"/>
      <c r="D291" s="16"/>
      <c r="E291" s="16"/>
      <c r="F291" s="16"/>
      <c r="G291" s="16"/>
      <c r="H291" s="16"/>
      <c r="I291" s="16"/>
      <c r="J291" s="17"/>
      <c r="K291" s="16"/>
      <c r="L291" s="17"/>
      <c r="M291" s="18"/>
      <c r="N291" s="18"/>
      <c r="O291" s="18"/>
      <c r="P291" s="18"/>
      <c r="Q291" s="18"/>
    </row>
    <row r="292" spans="1:17">
      <c r="A292" s="16"/>
      <c r="B292" s="16"/>
      <c r="C292" s="16"/>
      <c r="D292" s="16"/>
      <c r="E292" s="16"/>
      <c r="F292" s="16"/>
      <c r="G292" s="16"/>
      <c r="H292" s="16"/>
      <c r="I292" s="16"/>
      <c r="J292" s="17"/>
      <c r="K292" s="16"/>
      <c r="L292" s="17"/>
      <c r="M292" s="18"/>
      <c r="N292" s="18"/>
      <c r="O292" s="18"/>
      <c r="P292" s="18"/>
      <c r="Q292" s="18"/>
    </row>
    <row r="293" spans="1:17">
      <c r="A293" s="16"/>
      <c r="B293" s="16"/>
      <c r="C293" s="16"/>
      <c r="D293" s="16"/>
      <c r="E293" s="16"/>
      <c r="F293" s="16"/>
      <c r="G293" s="16"/>
      <c r="H293" s="16"/>
      <c r="I293" s="16"/>
      <c r="J293" s="17"/>
      <c r="K293" s="16"/>
      <c r="L293" s="17"/>
      <c r="M293" s="18"/>
      <c r="N293" s="18"/>
      <c r="O293" s="18"/>
      <c r="P293" s="18"/>
      <c r="Q293" s="18"/>
    </row>
    <row r="294" spans="1:17">
      <c r="A294" s="16"/>
      <c r="B294" s="16"/>
      <c r="C294" s="16"/>
      <c r="D294" s="16"/>
      <c r="E294" s="16"/>
      <c r="F294" s="16"/>
      <c r="G294" s="16"/>
      <c r="H294" s="16"/>
      <c r="I294" s="16"/>
      <c r="J294" s="17"/>
      <c r="K294" s="16"/>
      <c r="L294" s="17"/>
      <c r="M294" s="18"/>
      <c r="N294" s="18"/>
      <c r="O294" s="18"/>
      <c r="P294" s="18"/>
      <c r="Q294" s="18"/>
    </row>
    <row r="295" spans="1:17">
      <c r="A295" s="16"/>
      <c r="B295" s="16"/>
      <c r="C295" s="16"/>
      <c r="D295" s="16"/>
      <c r="E295" s="16"/>
      <c r="F295" s="16"/>
      <c r="G295" s="16"/>
      <c r="H295" s="16"/>
      <c r="I295" s="16"/>
      <c r="J295" s="17"/>
      <c r="K295" s="16"/>
      <c r="L295" s="17"/>
      <c r="M295" s="18"/>
      <c r="N295" s="18"/>
      <c r="O295" s="18"/>
      <c r="P295" s="18"/>
      <c r="Q295" s="18"/>
    </row>
    <row r="296" spans="1:17">
      <c r="A296" s="16"/>
      <c r="B296" s="16"/>
      <c r="C296" s="16"/>
      <c r="D296" s="16"/>
      <c r="E296" s="16"/>
      <c r="F296" s="16"/>
      <c r="G296" s="16"/>
      <c r="H296" s="16"/>
      <c r="I296" s="16"/>
      <c r="J296" s="17"/>
      <c r="K296" s="16"/>
      <c r="L296" s="17"/>
      <c r="M296" s="18"/>
      <c r="N296" s="18"/>
      <c r="O296" s="18"/>
      <c r="P296" s="18"/>
      <c r="Q296" s="18"/>
    </row>
    <row r="297" spans="1:17">
      <c r="A297" s="16"/>
      <c r="B297" s="16"/>
      <c r="C297" s="16"/>
      <c r="D297" s="16"/>
      <c r="E297" s="16"/>
      <c r="F297" s="16"/>
      <c r="G297" s="16"/>
      <c r="H297" s="16"/>
      <c r="I297" s="16"/>
      <c r="J297" s="17"/>
      <c r="K297" s="16"/>
      <c r="L297" s="17"/>
      <c r="M297" s="18"/>
      <c r="N297" s="18"/>
      <c r="O297" s="18"/>
      <c r="P297" s="18"/>
      <c r="Q297" s="18"/>
    </row>
    <row r="298" spans="1:17">
      <c r="A298" s="16"/>
      <c r="B298" s="16"/>
      <c r="C298" s="16"/>
      <c r="D298" s="16"/>
      <c r="E298" s="16"/>
      <c r="F298" s="16"/>
      <c r="G298" s="16"/>
      <c r="H298" s="16"/>
      <c r="I298" s="16"/>
      <c r="J298" s="17"/>
      <c r="K298" s="16"/>
      <c r="L298" s="17"/>
      <c r="M298" s="18"/>
      <c r="N298" s="18"/>
      <c r="O298" s="18"/>
      <c r="P298" s="18"/>
      <c r="Q298" s="18"/>
    </row>
    <row r="299" spans="1:17">
      <c r="A299" s="16"/>
      <c r="B299" s="16"/>
      <c r="C299" s="16"/>
      <c r="D299" s="16"/>
      <c r="E299" s="16"/>
      <c r="F299" s="16"/>
      <c r="G299" s="16"/>
      <c r="H299" s="16"/>
      <c r="I299" s="16"/>
      <c r="J299" s="17"/>
      <c r="K299" s="16"/>
      <c r="L299" s="17"/>
      <c r="M299" s="18"/>
      <c r="N299" s="18"/>
      <c r="O299" s="18"/>
      <c r="P299" s="18"/>
      <c r="Q299" s="18"/>
    </row>
    <row r="300" spans="1:17">
      <c r="A300" s="16"/>
      <c r="B300" s="16"/>
      <c r="C300" s="16"/>
      <c r="D300" s="16"/>
      <c r="E300" s="16"/>
      <c r="F300" s="16"/>
      <c r="G300" s="16"/>
      <c r="H300" s="16"/>
      <c r="I300" s="16"/>
      <c r="J300" s="17"/>
      <c r="K300" s="16"/>
      <c r="L300" s="17"/>
      <c r="M300" s="18"/>
      <c r="N300" s="18"/>
      <c r="O300" s="18"/>
      <c r="P300" s="18"/>
      <c r="Q300" s="18"/>
    </row>
    <row r="301" spans="1:17">
      <c r="A301" s="16"/>
      <c r="B301" s="16"/>
      <c r="C301" s="16"/>
      <c r="D301" s="16"/>
      <c r="E301" s="16"/>
      <c r="F301" s="16"/>
      <c r="G301" s="16"/>
      <c r="H301" s="16"/>
      <c r="I301" s="16"/>
      <c r="J301" s="17"/>
      <c r="K301" s="16"/>
      <c r="L301" s="17"/>
      <c r="M301" s="18"/>
      <c r="N301" s="18"/>
      <c r="O301" s="18"/>
      <c r="P301" s="18"/>
      <c r="Q301" s="18"/>
    </row>
    <row r="302" spans="1:17">
      <c r="A302" s="16"/>
      <c r="B302" s="16"/>
      <c r="C302" s="16"/>
      <c r="D302" s="16"/>
      <c r="E302" s="16"/>
      <c r="F302" s="16"/>
      <c r="G302" s="16"/>
      <c r="H302" s="16"/>
      <c r="I302" s="16"/>
      <c r="J302" s="17"/>
      <c r="K302" s="16"/>
      <c r="L302" s="17"/>
      <c r="M302" s="18"/>
      <c r="N302" s="18"/>
      <c r="O302" s="18"/>
      <c r="P302" s="18"/>
      <c r="Q302" s="18"/>
    </row>
    <row r="303" spans="1:17">
      <c r="A303" s="16"/>
      <c r="B303" s="16"/>
      <c r="C303" s="16"/>
      <c r="D303" s="16"/>
      <c r="E303" s="16"/>
      <c r="F303" s="16"/>
      <c r="G303" s="16"/>
      <c r="H303" s="16"/>
      <c r="I303" s="16"/>
      <c r="J303" s="17"/>
      <c r="K303" s="16"/>
      <c r="L303" s="17"/>
      <c r="M303" s="18"/>
      <c r="N303" s="18"/>
      <c r="O303" s="18"/>
      <c r="P303" s="18"/>
      <c r="Q303" s="18"/>
    </row>
    <row r="304" spans="1:17">
      <c r="A304" s="16"/>
      <c r="B304" s="16"/>
      <c r="C304" s="16"/>
      <c r="D304" s="16"/>
      <c r="E304" s="16"/>
      <c r="F304" s="16"/>
      <c r="G304" s="16"/>
      <c r="H304" s="16"/>
      <c r="I304" s="16"/>
      <c r="J304" s="17"/>
      <c r="K304" s="16"/>
      <c r="L304" s="17"/>
      <c r="M304" s="18"/>
      <c r="N304" s="18"/>
      <c r="O304" s="18"/>
      <c r="P304" s="18"/>
      <c r="Q304" s="18"/>
    </row>
    <row r="305" spans="1:17">
      <c r="A305" s="16"/>
      <c r="B305" s="16"/>
      <c r="C305" s="16"/>
      <c r="D305" s="16"/>
      <c r="E305" s="16"/>
      <c r="F305" s="16"/>
      <c r="G305" s="16"/>
      <c r="H305" s="16"/>
      <c r="I305" s="16"/>
      <c r="J305" s="17"/>
      <c r="K305" s="16"/>
      <c r="L305" s="17"/>
      <c r="M305" s="18"/>
      <c r="N305" s="18"/>
      <c r="O305" s="18"/>
      <c r="P305" s="18"/>
      <c r="Q305" s="18"/>
    </row>
    <row r="306" spans="1:17">
      <c r="A306" s="16"/>
      <c r="B306" s="16"/>
      <c r="C306" s="16"/>
      <c r="D306" s="16"/>
      <c r="E306" s="16"/>
      <c r="F306" s="16"/>
      <c r="G306" s="16"/>
      <c r="H306" s="16"/>
      <c r="I306" s="16"/>
      <c r="J306" s="17"/>
      <c r="K306" s="16"/>
      <c r="L306" s="17"/>
      <c r="M306" s="18"/>
      <c r="N306" s="18"/>
      <c r="O306" s="18"/>
      <c r="P306" s="18"/>
      <c r="Q306" s="18"/>
    </row>
    <row r="307" spans="1:17">
      <c r="A307" s="16"/>
      <c r="B307" s="16"/>
      <c r="C307" s="16"/>
      <c r="D307" s="16"/>
      <c r="E307" s="16"/>
      <c r="F307" s="16"/>
      <c r="G307" s="16"/>
      <c r="H307" s="16"/>
      <c r="I307" s="16"/>
      <c r="J307" s="17"/>
      <c r="K307" s="16"/>
      <c r="L307" s="17"/>
      <c r="M307" s="18"/>
      <c r="N307" s="18"/>
      <c r="O307" s="18"/>
      <c r="P307" s="18"/>
      <c r="Q307" s="18"/>
    </row>
    <row r="308" spans="1:17">
      <c r="A308" s="16"/>
      <c r="B308" s="16"/>
      <c r="C308" s="16"/>
      <c r="D308" s="16"/>
      <c r="E308" s="16"/>
      <c r="F308" s="16"/>
      <c r="G308" s="16"/>
      <c r="H308" s="16"/>
      <c r="I308" s="16"/>
      <c r="J308" s="17"/>
      <c r="K308" s="16"/>
      <c r="L308" s="17"/>
      <c r="M308" s="18"/>
      <c r="N308" s="18"/>
      <c r="O308" s="18"/>
      <c r="P308" s="18"/>
      <c r="Q308" s="18"/>
    </row>
    <row r="309" spans="1:17">
      <c r="A309" s="16"/>
      <c r="B309" s="16"/>
      <c r="C309" s="16"/>
      <c r="D309" s="16"/>
      <c r="E309" s="16"/>
      <c r="F309" s="16"/>
      <c r="G309" s="16"/>
      <c r="H309" s="16"/>
      <c r="I309" s="16"/>
      <c r="J309" s="17"/>
      <c r="K309" s="16"/>
      <c r="L309" s="17"/>
      <c r="M309" s="18"/>
      <c r="N309" s="18"/>
      <c r="O309" s="18"/>
      <c r="P309" s="18"/>
      <c r="Q309" s="18"/>
    </row>
    <row r="310" spans="1:17">
      <c r="A310" s="16"/>
      <c r="B310" s="16"/>
      <c r="C310" s="16"/>
      <c r="D310" s="16"/>
      <c r="E310" s="16"/>
      <c r="F310" s="16"/>
      <c r="G310" s="16"/>
      <c r="H310" s="16"/>
      <c r="I310" s="16"/>
      <c r="J310" s="17"/>
      <c r="K310" s="16"/>
      <c r="L310" s="17"/>
      <c r="M310" s="18"/>
      <c r="N310" s="18"/>
      <c r="O310" s="18"/>
      <c r="P310" s="18"/>
      <c r="Q310" s="18"/>
    </row>
    <row r="311" spans="1:17">
      <c r="A311" s="16"/>
      <c r="B311" s="16"/>
      <c r="C311" s="16"/>
      <c r="D311" s="16"/>
      <c r="E311" s="16"/>
      <c r="F311" s="16"/>
      <c r="G311" s="16"/>
      <c r="H311" s="16"/>
      <c r="I311" s="16"/>
      <c r="J311" s="17"/>
      <c r="K311" s="16"/>
      <c r="L311" s="17"/>
      <c r="M311" s="18"/>
      <c r="N311" s="18"/>
      <c r="O311" s="18"/>
      <c r="P311" s="18"/>
      <c r="Q311" s="18"/>
    </row>
    <row r="312" spans="1:17">
      <c r="A312" s="16"/>
      <c r="B312" s="16"/>
      <c r="C312" s="16"/>
      <c r="D312" s="16"/>
      <c r="E312" s="16"/>
      <c r="F312" s="16"/>
      <c r="G312" s="16"/>
      <c r="H312" s="16"/>
      <c r="I312" s="16"/>
      <c r="J312" s="17"/>
      <c r="K312" s="16"/>
      <c r="L312" s="17"/>
      <c r="M312" s="18"/>
      <c r="N312" s="18"/>
      <c r="O312" s="18"/>
      <c r="P312" s="18"/>
      <c r="Q312" s="18"/>
    </row>
    <row r="313" spans="1:17">
      <c r="A313" s="16"/>
      <c r="B313" s="16"/>
      <c r="C313" s="16"/>
      <c r="D313" s="16"/>
      <c r="E313" s="16"/>
      <c r="F313" s="16"/>
      <c r="G313" s="16"/>
      <c r="H313" s="16"/>
      <c r="I313" s="16"/>
      <c r="J313" s="17"/>
      <c r="K313" s="16"/>
      <c r="L313" s="17"/>
      <c r="M313" s="18"/>
      <c r="N313" s="18"/>
      <c r="O313" s="18"/>
      <c r="P313" s="18"/>
      <c r="Q313" s="18"/>
    </row>
    <row r="314" spans="1:17">
      <c r="A314" s="16"/>
      <c r="B314" s="16"/>
      <c r="C314" s="16"/>
      <c r="D314" s="16"/>
      <c r="E314" s="16"/>
      <c r="F314" s="16"/>
      <c r="G314" s="16"/>
      <c r="H314" s="16"/>
      <c r="I314" s="16"/>
      <c r="J314" s="17"/>
      <c r="K314" s="16"/>
      <c r="L314" s="17"/>
      <c r="M314" s="18"/>
      <c r="N314" s="18"/>
      <c r="O314" s="18"/>
      <c r="P314" s="18"/>
      <c r="Q314" s="18"/>
    </row>
    <row r="315" spans="1:17">
      <c r="A315" s="16"/>
      <c r="B315" s="16"/>
      <c r="C315" s="16"/>
      <c r="D315" s="16"/>
      <c r="E315" s="16"/>
      <c r="F315" s="16"/>
      <c r="G315" s="16"/>
      <c r="H315" s="16"/>
      <c r="I315" s="16"/>
      <c r="J315" s="17"/>
      <c r="K315" s="16"/>
      <c r="L315" s="17"/>
      <c r="M315" s="18"/>
      <c r="N315" s="18"/>
      <c r="O315" s="18"/>
      <c r="P315" s="18"/>
      <c r="Q315" s="18"/>
    </row>
    <row r="316" spans="1:17">
      <c r="A316" s="16"/>
      <c r="B316" s="16"/>
      <c r="C316" s="16"/>
      <c r="D316" s="16"/>
      <c r="E316" s="16"/>
      <c r="F316" s="16"/>
      <c r="G316" s="16"/>
      <c r="H316" s="16"/>
      <c r="I316" s="16"/>
      <c r="J316" s="17"/>
      <c r="K316" s="16"/>
      <c r="L316" s="17"/>
      <c r="M316" s="18"/>
      <c r="N316" s="18"/>
      <c r="O316" s="18"/>
      <c r="P316" s="18"/>
      <c r="Q316" s="18"/>
    </row>
    <row r="317" spans="1:17">
      <c r="A317" s="16"/>
      <c r="B317" s="16"/>
      <c r="C317" s="16"/>
      <c r="D317" s="16"/>
      <c r="E317" s="16"/>
      <c r="F317" s="16"/>
      <c r="G317" s="16"/>
      <c r="H317" s="16"/>
      <c r="I317" s="16"/>
      <c r="J317" s="17"/>
      <c r="K317" s="16"/>
      <c r="L317" s="17"/>
      <c r="M317" s="18"/>
      <c r="N317" s="18"/>
      <c r="O317" s="18"/>
      <c r="P317" s="18"/>
      <c r="Q317" s="18"/>
    </row>
    <row r="318" spans="1:17">
      <c r="A318" s="16"/>
      <c r="B318" s="16"/>
      <c r="C318" s="16"/>
      <c r="D318" s="16"/>
      <c r="E318" s="16"/>
      <c r="F318" s="16"/>
      <c r="G318" s="16"/>
      <c r="H318" s="16"/>
      <c r="I318" s="16"/>
      <c r="J318" s="17"/>
      <c r="K318" s="16"/>
      <c r="L318" s="17"/>
      <c r="M318" s="18"/>
      <c r="N318" s="18"/>
      <c r="O318" s="18"/>
      <c r="P318" s="18"/>
      <c r="Q318" s="18"/>
    </row>
    <row r="319" spans="1:17">
      <c r="A319" s="16"/>
      <c r="B319" s="16"/>
      <c r="C319" s="16"/>
      <c r="D319" s="16"/>
      <c r="E319" s="16"/>
      <c r="F319" s="16"/>
      <c r="G319" s="16"/>
      <c r="H319" s="16"/>
      <c r="I319" s="16"/>
      <c r="J319" s="17"/>
      <c r="K319" s="16"/>
      <c r="L319" s="17"/>
      <c r="M319" s="18"/>
      <c r="N319" s="18"/>
      <c r="O319" s="18"/>
      <c r="P319" s="18"/>
      <c r="Q319" s="18"/>
    </row>
    <row r="320" spans="1:17">
      <c r="A320" s="16"/>
      <c r="B320" s="16"/>
      <c r="C320" s="16"/>
      <c r="D320" s="16"/>
      <c r="E320" s="16"/>
      <c r="F320" s="16"/>
      <c r="G320" s="16"/>
      <c r="H320" s="16"/>
      <c r="I320" s="16"/>
      <c r="J320" s="17"/>
      <c r="K320" s="16"/>
      <c r="L320" s="17"/>
      <c r="M320" s="18"/>
      <c r="N320" s="18"/>
      <c r="O320" s="18"/>
      <c r="P320" s="18"/>
      <c r="Q320" s="18"/>
    </row>
    <row r="321" spans="1:17">
      <c r="A321" s="16"/>
      <c r="B321" s="16"/>
      <c r="C321" s="16"/>
      <c r="D321" s="16"/>
      <c r="E321" s="16"/>
      <c r="F321" s="16"/>
      <c r="G321" s="16"/>
      <c r="H321" s="16"/>
      <c r="I321" s="16"/>
      <c r="J321" s="17"/>
      <c r="K321" s="16"/>
      <c r="L321" s="17"/>
      <c r="M321" s="18"/>
      <c r="N321" s="18"/>
      <c r="O321" s="18"/>
      <c r="P321" s="18"/>
      <c r="Q321" s="18"/>
    </row>
    <row r="322" spans="1:17">
      <c r="A322" s="16"/>
      <c r="B322" s="16"/>
      <c r="C322" s="16"/>
      <c r="D322" s="16"/>
      <c r="E322" s="16"/>
      <c r="F322" s="16"/>
      <c r="G322" s="16"/>
      <c r="H322" s="16"/>
      <c r="I322" s="16"/>
      <c r="J322" s="17"/>
      <c r="K322" s="16"/>
      <c r="L322" s="17"/>
      <c r="M322" s="18"/>
      <c r="N322" s="18"/>
      <c r="O322" s="18"/>
      <c r="P322" s="18"/>
      <c r="Q322" s="18"/>
    </row>
    <row r="323" spans="1:17">
      <c r="A323" s="16"/>
      <c r="B323" s="16"/>
      <c r="C323" s="16"/>
      <c r="D323" s="16"/>
      <c r="E323" s="16"/>
      <c r="F323" s="16"/>
      <c r="G323" s="16"/>
      <c r="H323" s="16"/>
      <c r="I323" s="16"/>
      <c r="J323" s="17"/>
      <c r="K323" s="16"/>
      <c r="L323" s="17"/>
      <c r="M323" s="18"/>
      <c r="N323" s="18"/>
      <c r="O323" s="18"/>
      <c r="P323" s="18"/>
      <c r="Q323" s="18"/>
    </row>
    <row r="324" spans="1:17">
      <c r="A324" s="16"/>
      <c r="B324" s="16"/>
      <c r="C324" s="16"/>
      <c r="D324" s="16"/>
      <c r="E324" s="16"/>
      <c r="F324" s="16"/>
      <c r="G324" s="16"/>
      <c r="H324" s="16"/>
      <c r="I324" s="16"/>
      <c r="J324" s="17"/>
      <c r="K324" s="16"/>
      <c r="L324" s="17"/>
      <c r="M324" s="18"/>
      <c r="N324" s="18"/>
      <c r="O324" s="18"/>
      <c r="P324" s="18"/>
      <c r="Q324" s="18"/>
    </row>
    <row r="325" spans="1:17">
      <c r="A325" s="16"/>
      <c r="B325" s="16"/>
      <c r="C325" s="16"/>
      <c r="D325" s="16"/>
      <c r="E325" s="16"/>
      <c r="F325" s="16"/>
      <c r="G325" s="16"/>
      <c r="H325" s="16"/>
      <c r="I325" s="16"/>
      <c r="J325" s="17"/>
      <c r="K325" s="16"/>
      <c r="L325" s="17"/>
      <c r="M325" s="18"/>
      <c r="N325" s="18"/>
      <c r="O325" s="18"/>
      <c r="P325" s="18"/>
      <c r="Q325" s="18"/>
    </row>
    <row r="326" spans="1:17">
      <c r="A326" s="16"/>
      <c r="B326" s="16"/>
      <c r="C326" s="16"/>
      <c r="D326" s="16"/>
      <c r="E326" s="16"/>
      <c r="F326" s="16"/>
      <c r="G326" s="16"/>
      <c r="H326" s="16"/>
      <c r="I326" s="16"/>
      <c r="J326" s="17"/>
      <c r="K326" s="16"/>
      <c r="L326" s="17"/>
      <c r="M326" s="18"/>
      <c r="N326" s="18"/>
      <c r="O326" s="18"/>
      <c r="P326" s="18"/>
      <c r="Q326" s="18"/>
    </row>
    <row r="327" spans="1:17">
      <c r="A327" s="16"/>
      <c r="B327" s="16"/>
      <c r="D327" s="16"/>
      <c r="E327" s="16"/>
      <c r="F327" s="16"/>
      <c r="G327" s="16"/>
      <c r="H327" s="16"/>
      <c r="I327" s="16"/>
      <c r="J327" s="17"/>
      <c r="K327" s="16"/>
      <c r="L327" s="17"/>
      <c r="M327" s="18"/>
      <c r="N327" s="18"/>
      <c r="O327" s="18"/>
      <c r="P327" s="18"/>
      <c r="Q327" s="18"/>
    </row>
  </sheetData>
  <mergeCells count="46">
    <mergeCell ref="D104:E104"/>
    <mergeCell ref="D105:E105"/>
    <mergeCell ref="D106:E106"/>
    <mergeCell ref="D107:E107"/>
    <mergeCell ref="D99:E99"/>
    <mergeCell ref="D100:E100"/>
    <mergeCell ref="D101:E101"/>
    <mergeCell ref="D102:E102"/>
    <mergeCell ref="D103:E103"/>
    <mergeCell ref="D94:E94"/>
    <mergeCell ref="D95:E95"/>
    <mergeCell ref="D96:E96"/>
    <mergeCell ref="D97:E97"/>
    <mergeCell ref="D98:E98"/>
    <mergeCell ref="D89:E89"/>
    <mergeCell ref="D90:E90"/>
    <mergeCell ref="D91:E91"/>
    <mergeCell ref="D92:E92"/>
    <mergeCell ref="D93:E93"/>
    <mergeCell ref="C85:C86"/>
    <mergeCell ref="C87:C88"/>
    <mergeCell ref="D82:E82"/>
    <mergeCell ref="D83:E83"/>
    <mergeCell ref="D84:E84"/>
    <mergeCell ref="D85:E85"/>
    <mergeCell ref="D86:E86"/>
    <mergeCell ref="D87:E87"/>
    <mergeCell ref="D88:E88"/>
    <mergeCell ref="H79:H83"/>
    <mergeCell ref="A77:B77"/>
    <mergeCell ref="K5:L5"/>
    <mergeCell ref="M5:N5"/>
    <mergeCell ref="I5:J5"/>
    <mergeCell ref="I6:J6"/>
    <mergeCell ref="B5:B10"/>
    <mergeCell ref="C5:H6"/>
    <mergeCell ref="I7:I8"/>
    <mergeCell ref="K6:L6"/>
    <mergeCell ref="M6:N6"/>
    <mergeCell ref="C83:C84"/>
    <mergeCell ref="O3:P3"/>
    <mergeCell ref="O6:Q6"/>
    <mergeCell ref="O5:Q5"/>
    <mergeCell ref="K7:K8"/>
    <mergeCell ref="M7:M8"/>
    <mergeCell ref="O7:O8"/>
  </mergeCells>
  <printOptions horizontalCentered="1"/>
  <pageMargins left="0.21" right="0.17" top="0.62992125984251968" bottom="0.78740157480314965" header="0.39370078740157483" footer="0.51181102362204722"/>
  <pageSetup paperSize="9" scale="41" orientation="landscape" r:id="rId1"/>
  <headerFooter alignWithMargins="0"/>
</worksheet>
</file>

<file path=xl/worksheets/sheet5.xml><?xml version="1.0" encoding="utf-8"?>
<worksheet xmlns="http://schemas.openxmlformats.org/spreadsheetml/2006/main" xmlns:r="http://schemas.openxmlformats.org/officeDocument/2006/relationships">
  <sheetPr codeName="Arkusz5">
    <tabColor theme="3" tint="0.39997558519241921"/>
    <pageSetUpPr fitToPage="1"/>
  </sheetPr>
  <dimension ref="A1:L77"/>
  <sheetViews>
    <sheetView view="pageBreakPreview" zoomScale="60" zoomScaleNormal="80" zoomScalePageLayoutView="10" workbookViewId="0">
      <selection activeCell="F23" sqref="F23"/>
    </sheetView>
  </sheetViews>
  <sheetFormatPr defaultRowHeight="12.75"/>
  <cols>
    <col min="1" max="1" width="6.42578125" customWidth="1"/>
    <col min="2" max="2" width="39.5703125" customWidth="1"/>
    <col min="3" max="3" width="17.7109375" customWidth="1"/>
    <col min="4" max="4" width="22" customWidth="1"/>
    <col min="5" max="5" width="41.140625" customWidth="1"/>
    <col min="6" max="6" width="41.5703125" customWidth="1"/>
    <col min="7" max="7" width="21" customWidth="1"/>
    <col min="8" max="8" width="28" customWidth="1"/>
    <col min="9" max="9" width="36.7109375" customWidth="1"/>
  </cols>
  <sheetData>
    <row r="1" spans="1:12" s="47" customFormat="1" ht="15.75">
      <c r="A1" s="64" t="s">
        <v>164</v>
      </c>
      <c r="B1" s="64"/>
    </row>
    <row r="2" spans="1:12" s="47" customFormat="1" ht="15.75">
      <c r="A2" s="305"/>
      <c r="B2" s="305"/>
      <c r="C2" s="306"/>
      <c r="D2" s="306"/>
      <c r="E2" s="306"/>
      <c r="F2" s="306"/>
      <c r="G2" s="306"/>
    </row>
    <row r="3" spans="1:12" ht="15.75" thickBot="1">
      <c r="A3" s="307" t="s">
        <v>0</v>
      </c>
      <c r="B3" s="307"/>
      <c r="C3" s="288"/>
      <c r="D3" s="288"/>
      <c r="E3" s="288"/>
      <c r="F3" s="308"/>
      <c r="G3" s="288"/>
      <c r="H3" s="65" t="s">
        <v>562</v>
      </c>
    </row>
    <row r="4" spans="1:12" ht="16.5" customHeight="1" thickBot="1">
      <c r="A4" s="1193" t="s">
        <v>22</v>
      </c>
      <c r="B4" s="1193" t="s">
        <v>159</v>
      </c>
      <c r="C4" s="1201" t="s">
        <v>89</v>
      </c>
      <c r="D4" s="1182" t="s">
        <v>124</v>
      </c>
      <c r="E4" s="1183"/>
      <c r="F4" s="1183"/>
      <c r="G4" s="1183"/>
      <c r="H4" s="1183"/>
      <c r="I4" s="1186" t="s">
        <v>136</v>
      </c>
    </row>
    <row r="5" spans="1:12" ht="16.5" thickBot="1">
      <c r="A5" s="1194"/>
      <c r="B5" s="1194"/>
      <c r="C5" s="1202"/>
      <c r="D5" s="1038" t="s">
        <v>90</v>
      </c>
      <c r="E5" s="1190" t="s">
        <v>78</v>
      </c>
      <c r="F5" s="1191"/>
      <c r="G5" s="1193" t="s">
        <v>121</v>
      </c>
      <c r="H5" s="1190" t="s">
        <v>137</v>
      </c>
      <c r="I5" s="1187"/>
      <c r="J5" s="160"/>
      <c r="K5" s="160"/>
      <c r="L5" s="160"/>
    </row>
    <row r="6" spans="1:12" ht="16.5" thickBot="1">
      <c r="A6" s="1194"/>
      <c r="B6" s="1194"/>
      <c r="C6" s="1202"/>
      <c r="D6" s="1039" t="s">
        <v>91</v>
      </c>
      <c r="E6" s="1192"/>
      <c r="F6" s="1192"/>
      <c r="G6" s="1192"/>
      <c r="H6" s="1192"/>
      <c r="I6" s="1188"/>
      <c r="J6" s="160"/>
      <c r="K6" s="160"/>
      <c r="L6" s="160"/>
    </row>
    <row r="7" spans="1:12" ht="15.75">
      <c r="A7" s="1194"/>
      <c r="B7" s="1194"/>
      <c r="C7" s="1202"/>
      <c r="D7" s="1038" t="s">
        <v>610</v>
      </c>
      <c r="E7" s="1038" t="s">
        <v>77</v>
      </c>
      <c r="F7" s="1038" t="s">
        <v>63</v>
      </c>
      <c r="G7" s="1194"/>
      <c r="H7" s="1196" t="s">
        <v>122</v>
      </c>
      <c r="I7" s="1187"/>
      <c r="J7" s="160"/>
      <c r="K7" s="160"/>
      <c r="L7" s="160"/>
    </row>
    <row r="8" spans="1:12" ht="16.5" thickBot="1">
      <c r="A8" s="1194"/>
      <c r="B8" s="1194"/>
      <c r="C8" s="1202"/>
      <c r="D8" s="1184" t="s">
        <v>123</v>
      </c>
      <c r="E8" s="1040" t="s">
        <v>92</v>
      </c>
      <c r="F8" s="1040" t="s">
        <v>64</v>
      </c>
      <c r="G8" s="1195"/>
      <c r="H8" s="1197"/>
      <c r="I8" s="1187"/>
      <c r="J8" s="160"/>
      <c r="K8" s="160"/>
      <c r="L8" s="160"/>
    </row>
    <row r="9" spans="1:12" ht="16.5" thickBot="1">
      <c r="A9" s="1195"/>
      <c r="B9" s="1195"/>
      <c r="C9" s="1203"/>
      <c r="D9" s="1185"/>
      <c r="E9" s="1040" t="s">
        <v>4</v>
      </c>
      <c r="F9" s="1040" t="s">
        <v>4</v>
      </c>
      <c r="G9" s="1040" t="s">
        <v>3</v>
      </c>
      <c r="H9" s="1041" t="s">
        <v>3</v>
      </c>
      <c r="I9" s="1189"/>
      <c r="J9" s="160"/>
      <c r="K9" s="160"/>
      <c r="L9" s="160"/>
    </row>
    <row r="10" spans="1:12" ht="15.75">
      <c r="A10" s="1180" t="s">
        <v>23</v>
      </c>
      <c r="B10" s="1178"/>
      <c r="C10" s="1199" t="s">
        <v>93</v>
      </c>
      <c r="D10" s="179"/>
      <c r="E10" s="180"/>
      <c r="F10" s="180"/>
      <c r="G10" s="181"/>
      <c r="H10" s="181"/>
      <c r="I10" s="182"/>
      <c r="J10" s="160"/>
      <c r="K10" s="160"/>
      <c r="L10" s="160"/>
    </row>
    <row r="11" spans="1:12" ht="15.75">
      <c r="A11" s="1198"/>
      <c r="B11" s="1181"/>
      <c r="C11" s="1200"/>
      <c r="D11" s="172">
        <f>SUM(E10,E11)</f>
        <v>0</v>
      </c>
      <c r="E11" s="172"/>
      <c r="F11" s="172"/>
      <c r="G11" s="173" t="s">
        <v>126</v>
      </c>
      <c r="H11" s="173"/>
      <c r="I11" s="178"/>
      <c r="J11" s="160"/>
      <c r="K11" s="160"/>
      <c r="L11" s="160"/>
    </row>
    <row r="12" spans="1:12" ht="15.75">
      <c r="A12" s="1198" t="s">
        <v>24</v>
      </c>
      <c r="B12" s="1181"/>
      <c r="C12" s="1200" t="s">
        <v>94</v>
      </c>
      <c r="D12" s="258"/>
      <c r="E12" s="174"/>
      <c r="F12" s="174"/>
      <c r="G12" s="173"/>
      <c r="H12" s="173"/>
      <c r="I12" s="178"/>
      <c r="J12" s="160"/>
      <c r="K12" s="160"/>
      <c r="L12" s="160"/>
    </row>
    <row r="13" spans="1:12" ht="15.75">
      <c r="A13" s="1198"/>
      <c r="B13" s="1181"/>
      <c r="C13" s="1200"/>
      <c r="D13" s="259">
        <f>SUM(E12,E13)</f>
        <v>0</v>
      </c>
      <c r="E13" s="174"/>
      <c r="F13" s="174"/>
      <c r="G13" s="175" t="s">
        <v>126</v>
      </c>
      <c r="H13" s="175"/>
      <c r="I13" s="178"/>
    </row>
    <row r="14" spans="1:12" ht="15.75">
      <c r="A14" s="1198" t="s">
        <v>25</v>
      </c>
      <c r="B14" s="1181" t="s">
        <v>623</v>
      </c>
      <c r="C14" s="1200" t="s">
        <v>95</v>
      </c>
      <c r="D14" s="176">
        <v>242</v>
      </c>
      <c r="E14" s="172">
        <v>2370.6799999999998</v>
      </c>
      <c r="F14" s="172">
        <v>9125.39</v>
      </c>
      <c r="G14" s="175">
        <v>331</v>
      </c>
      <c r="H14" s="175">
        <v>447</v>
      </c>
      <c r="I14" s="178"/>
    </row>
    <row r="15" spans="1:12" ht="180.75" customHeight="1">
      <c r="A15" s="1198"/>
      <c r="B15" s="1181"/>
      <c r="C15" s="1200"/>
      <c r="D15" s="172">
        <f>SUM(E14,E15)</f>
        <v>9419.39</v>
      </c>
      <c r="E15" s="172">
        <v>7048.71</v>
      </c>
      <c r="F15" s="172">
        <v>294</v>
      </c>
      <c r="G15" s="175" t="s">
        <v>126</v>
      </c>
      <c r="H15" s="175">
        <v>256</v>
      </c>
      <c r="I15" s="178"/>
    </row>
    <row r="16" spans="1:12" ht="15.75" customHeight="1">
      <c r="A16" s="1198" t="s">
        <v>26</v>
      </c>
      <c r="B16" s="1177"/>
      <c r="C16" s="1200" t="s">
        <v>96</v>
      </c>
      <c r="D16" s="175"/>
      <c r="E16" s="172"/>
      <c r="F16" s="172"/>
      <c r="G16" s="175"/>
      <c r="H16" s="175"/>
      <c r="I16" s="178"/>
    </row>
    <row r="17" spans="1:9" ht="15.75">
      <c r="A17" s="1198"/>
      <c r="B17" s="1178"/>
      <c r="C17" s="1200"/>
      <c r="D17" s="176">
        <f>SUM(E16,E17)</f>
        <v>0</v>
      </c>
      <c r="E17" s="172"/>
      <c r="F17" s="172"/>
      <c r="G17" s="175" t="s">
        <v>126</v>
      </c>
      <c r="H17" s="175"/>
      <c r="I17" s="178"/>
    </row>
    <row r="18" spans="1:9" ht="15.75">
      <c r="A18" s="1198" t="s">
        <v>27</v>
      </c>
      <c r="B18" s="1181" t="s">
        <v>622</v>
      </c>
      <c r="C18" s="1200" t="s">
        <v>97</v>
      </c>
      <c r="D18" s="176">
        <v>81</v>
      </c>
      <c r="E18" s="172">
        <v>1671.4</v>
      </c>
      <c r="F18" s="172">
        <v>6585.96</v>
      </c>
      <c r="G18" s="175">
        <v>114</v>
      </c>
      <c r="H18" s="175">
        <v>141</v>
      </c>
      <c r="I18" s="178"/>
    </row>
    <row r="19" spans="1:9" ht="147" customHeight="1">
      <c r="A19" s="1198"/>
      <c r="B19" s="1181"/>
      <c r="C19" s="1200"/>
      <c r="D19" s="172">
        <v>6823.37</v>
      </c>
      <c r="E19" s="172">
        <v>5151.97</v>
      </c>
      <c r="F19" s="172">
        <v>237.41</v>
      </c>
      <c r="G19" s="173" t="s">
        <v>126</v>
      </c>
      <c r="H19" s="173">
        <v>89</v>
      </c>
      <c r="I19" s="184"/>
    </row>
    <row r="20" spans="1:9" ht="15.75">
      <c r="A20" s="1198" t="s">
        <v>28</v>
      </c>
      <c r="B20" s="1181"/>
      <c r="C20" s="1200" t="s">
        <v>98</v>
      </c>
      <c r="D20" s="175"/>
      <c r="E20" s="172"/>
      <c r="F20" s="172"/>
      <c r="G20" s="177"/>
      <c r="H20" s="177"/>
      <c r="I20" s="178"/>
    </row>
    <row r="21" spans="1:9" ht="15.75">
      <c r="A21" s="1198"/>
      <c r="B21" s="1181"/>
      <c r="C21" s="1200"/>
      <c r="D21" s="176">
        <f>SUM(E20,E21)</f>
        <v>0</v>
      </c>
      <c r="E21" s="172"/>
      <c r="F21" s="172"/>
      <c r="G21" s="175" t="s">
        <v>126</v>
      </c>
      <c r="H21" s="175"/>
      <c r="I21" s="178"/>
    </row>
    <row r="22" spans="1:9" ht="15.75">
      <c r="A22" s="1198" t="s">
        <v>29</v>
      </c>
      <c r="B22" s="1181" t="s">
        <v>611</v>
      </c>
      <c r="C22" s="1200" t="s">
        <v>99</v>
      </c>
      <c r="D22" s="176">
        <v>5</v>
      </c>
      <c r="E22" s="172">
        <v>67.47</v>
      </c>
      <c r="F22" s="172">
        <v>268.92</v>
      </c>
      <c r="G22" s="1042">
        <v>15</v>
      </c>
      <c r="H22" s="1042">
        <v>14</v>
      </c>
      <c r="I22" s="178"/>
    </row>
    <row r="23" spans="1:9" ht="60.75" customHeight="1">
      <c r="A23" s="1198"/>
      <c r="B23" s="1181"/>
      <c r="C23" s="1200"/>
      <c r="D23" s="172">
        <v>279.94</v>
      </c>
      <c r="E23" s="172">
        <v>212.47</v>
      </c>
      <c r="F23" s="172">
        <v>11.02</v>
      </c>
      <c r="G23" s="173" t="s">
        <v>126</v>
      </c>
      <c r="H23" s="173">
        <v>1</v>
      </c>
      <c r="I23" s="178"/>
    </row>
    <row r="24" spans="1:9" ht="15.75">
      <c r="A24" s="1198" t="s">
        <v>30</v>
      </c>
      <c r="B24" s="1181" t="s">
        <v>612</v>
      </c>
      <c r="C24" s="1204" t="s">
        <v>100</v>
      </c>
      <c r="D24" s="1043">
        <v>6</v>
      </c>
      <c r="E24" s="1044">
        <v>97.39</v>
      </c>
      <c r="F24" s="1044">
        <v>303.76</v>
      </c>
      <c r="G24" s="1045">
        <v>14</v>
      </c>
      <c r="H24" s="1045">
        <v>17</v>
      </c>
      <c r="I24" s="178"/>
    </row>
    <row r="25" spans="1:9" ht="47.25" customHeight="1">
      <c r="A25" s="1198"/>
      <c r="B25" s="1181"/>
      <c r="C25" s="1204"/>
      <c r="D25" s="754">
        <v>323.24</v>
      </c>
      <c r="E25" s="1044">
        <v>225.85</v>
      </c>
      <c r="F25" s="1044">
        <v>19.48</v>
      </c>
      <c r="G25" s="1046" t="s">
        <v>126</v>
      </c>
      <c r="H25" s="1046">
        <v>7</v>
      </c>
      <c r="I25" s="178"/>
    </row>
    <row r="26" spans="1:9" ht="15.75">
      <c r="A26" s="1198" t="s">
        <v>31</v>
      </c>
      <c r="B26" s="1181" t="s">
        <v>613</v>
      </c>
      <c r="C26" s="1200" t="s">
        <v>101</v>
      </c>
      <c r="D26" s="176">
        <v>4</v>
      </c>
      <c r="E26" s="172">
        <v>169.55</v>
      </c>
      <c r="F26" s="172">
        <v>623.52</v>
      </c>
      <c r="G26" s="175">
        <v>19</v>
      </c>
      <c r="H26" s="175">
        <v>18</v>
      </c>
      <c r="I26" s="178"/>
    </row>
    <row r="27" spans="1:9" ht="40.5" customHeight="1">
      <c r="A27" s="1198"/>
      <c r="B27" s="1181"/>
      <c r="C27" s="1200"/>
      <c r="D27" s="172">
        <f>SUM(E26,E27)</f>
        <v>689.98</v>
      </c>
      <c r="E27" s="172">
        <v>520.42999999999995</v>
      </c>
      <c r="F27" s="172">
        <v>66.459999999999994</v>
      </c>
      <c r="G27" s="175" t="s">
        <v>126</v>
      </c>
      <c r="H27" s="175">
        <v>8</v>
      </c>
      <c r="I27" s="178"/>
    </row>
    <row r="28" spans="1:9" ht="15.75">
      <c r="A28" s="1198" t="s">
        <v>32</v>
      </c>
      <c r="B28" s="1181"/>
      <c r="C28" s="1200" t="s">
        <v>102</v>
      </c>
      <c r="D28" s="175"/>
      <c r="E28" s="172"/>
      <c r="F28" s="172"/>
      <c r="G28" s="175"/>
      <c r="H28" s="175"/>
      <c r="I28" s="178"/>
    </row>
    <row r="29" spans="1:9" ht="15.75">
      <c r="A29" s="1198"/>
      <c r="B29" s="1181"/>
      <c r="C29" s="1200"/>
      <c r="D29" s="172">
        <f>SUM(E28,E29)</f>
        <v>0</v>
      </c>
      <c r="E29" s="172"/>
      <c r="F29" s="172"/>
      <c r="G29" s="175" t="s">
        <v>126</v>
      </c>
      <c r="H29" s="175"/>
      <c r="I29" s="178"/>
    </row>
    <row r="30" spans="1:9" ht="15.75">
      <c r="A30" s="1198" t="s">
        <v>33</v>
      </c>
      <c r="B30" s="1181"/>
      <c r="C30" s="1200" t="s">
        <v>103</v>
      </c>
      <c r="D30" s="175"/>
      <c r="E30" s="172"/>
      <c r="F30" s="172"/>
      <c r="G30" s="175"/>
      <c r="H30" s="175"/>
      <c r="I30" s="178"/>
    </row>
    <row r="31" spans="1:9" ht="15.75">
      <c r="A31" s="1198"/>
      <c r="B31" s="1181"/>
      <c r="C31" s="1200"/>
      <c r="D31" s="172">
        <f>SUM(E30,E31)</f>
        <v>0</v>
      </c>
      <c r="E31" s="172"/>
      <c r="F31" s="172"/>
      <c r="G31" s="173" t="s">
        <v>126</v>
      </c>
      <c r="H31" s="173"/>
      <c r="I31" s="178"/>
    </row>
    <row r="32" spans="1:9" ht="15.75">
      <c r="A32" s="1198" t="s">
        <v>34</v>
      </c>
      <c r="B32" s="1181" t="s">
        <v>614</v>
      </c>
      <c r="C32" s="1200" t="s">
        <v>104</v>
      </c>
      <c r="D32" s="175">
        <v>0</v>
      </c>
      <c r="E32" s="172">
        <v>3.59</v>
      </c>
      <c r="F32" s="172">
        <v>18.059999999999999</v>
      </c>
      <c r="G32" s="1045">
        <v>1</v>
      </c>
      <c r="H32" s="1045">
        <v>0</v>
      </c>
      <c r="I32" s="178"/>
    </row>
    <row r="33" spans="1:9" ht="15.75">
      <c r="A33" s="1198"/>
      <c r="B33" s="1181"/>
      <c r="C33" s="1200"/>
      <c r="D33" s="172">
        <v>18.059999999999999</v>
      </c>
      <c r="E33" s="172">
        <v>14.47</v>
      </c>
      <c r="F33" s="172"/>
      <c r="G33" s="175" t="s">
        <v>126</v>
      </c>
      <c r="H33" s="175">
        <v>0</v>
      </c>
      <c r="I33" s="178"/>
    </row>
    <row r="34" spans="1:9" ht="15.75">
      <c r="A34" s="1179" t="s">
        <v>35</v>
      </c>
      <c r="B34" s="1181" t="s">
        <v>220</v>
      </c>
      <c r="C34" s="1205" t="s">
        <v>139</v>
      </c>
      <c r="D34" s="172">
        <v>1</v>
      </c>
      <c r="E34" s="172">
        <v>2.42</v>
      </c>
      <c r="F34" s="172">
        <v>2.42</v>
      </c>
      <c r="G34" s="179">
        <v>1</v>
      </c>
      <c r="H34" s="179">
        <v>1</v>
      </c>
      <c r="I34" s="178"/>
    </row>
    <row r="35" spans="1:9" ht="15.75">
      <c r="A35" s="1180"/>
      <c r="B35" s="1181"/>
      <c r="C35" s="1199"/>
      <c r="D35" s="172">
        <v>2.42</v>
      </c>
      <c r="E35" s="172"/>
      <c r="F35" s="172"/>
      <c r="G35" s="179" t="s">
        <v>126</v>
      </c>
      <c r="H35" s="179">
        <v>1</v>
      </c>
      <c r="I35" s="178"/>
    </row>
    <row r="36" spans="1:9" ht="15.75">
      <c r="A36" s="1179" t="s">
        <v>36</v>
      </c>
      <c r="B36" s="1181" t="s">
        <v>198</v>
      </c>
      <c r="C36" s="1205" t="s">
        <v>140</v>
      </c>
      <c r="D36" s="172"/>
      <c r="E36" s="172">
        <v>2.84</v>
      </c>
      <c r="F36" s="172">
        <v>2.84</v>
      </c>
      <c r="G36" s="179">
        <v>4</v>
      </c>
      <c r="H36" s="179">
        <v>4</v>
      </c>
      <c r="I36" s="178"/>
    </row>
    <row r="37" spans="1:9" ht="15.75">
      <c r="A37" s="1180"/>
      <c r="B37" s="1181"/>
      <c r="C37" s="1199"/>
      <c r="D37" s="172">
        <f>SUM(E36,E37)</f>
        <v>2.84</v>
      </c>
      <c r="E37" s="172"/>
      <c r="F37" s="172"/>
      <c r="G37" s="179" t="s">
        <v>126</v>
      </c>
      <c r="H37" s="179">
        <v>3</v>
      </c>
      <c r="I37" s="178"/>
    </row>
    <row r="38" spans="1:9" s="1048" customFormat="1" ht="15.75">
      <c r="A38" s="1206" t="s">
        <v>37</v>
      </c>
      <c r="B38" s="1209" t="s">
        <v>621</v>
      </c>
      <c r="C38" s="1208" t="s">
        <v>105</v>
      </c>
      <c r="D38" s="753">
        <v>62</v>
      </c>
      <c r="E38" s="754">
        <v>399.76</v>
      </c>
      <c r="F38" s="754">
        <v>2381.12</v>
      </c>
      <c r="G38" s="1042">
        <v>58</v>
      </c>
      <c r="H38" s="1042">
        <v>64</v>
      </c>
      <c r="I38" s="1047"/>
    </row>
    <row r="39" spans="1:9" s="1048" customFormat="1" ht="135.75" customHeight="1">
      <c r="A39" s="1207"/>
      <c r="B39" s="1209"/>
      <c r="C39" s="1208"/>
      <c r="D39" s="754">
        <v>2433.4499999999998</v>
      </c>
      <c r="E39" s="754">
        <v>2033.69</v>
      </c>
      <c r="F39" s="754">
        <v>52.33</v>
      </c>
      <c r="G39" s="1045" t="s">
        <v>126</v>
      </c>
      <c r="H39" s="1045">
        <v>40</v>
      </c>
      <c r="I39" s="1047"/>
    </row>
    <row r="40" spans="1:9" ht="15.75">
      <c r="A40" s="1179">
        <v>16</v>
      </c>
      <c r="B40" s="1181"/>
      <c r="C40" s="1200" t="s">
        <v>113</v>
      </c>
      <c r="D40" s="175"/>
      <c r="E40" s="172"/>
      <c r="F40" s="172"/>
      <c r="G40" s="173"/>
      <c r="H40" s="173"/>
      <c r="I40" s="178"/>
    </row>
    <row r="41" spans="1:9" ht="15.75">
      <c r="A41" s="1180"/>
      <c r="B41" s="1181"/>
      <c r="C41" s="1200"/>
      <c r="D41" s="172">
        <f>SUM(E40,E41)</f>
        <v>0</v>
      </c>
      <c r="E41" s="172"/>
      <c r="F41" s="172"/>
      <c r="G41" s="175" t="s">
        <v>126</v>
      </c>
      <c r="H41" s="175"/>
      <c r="I41" s="178"/>
    </row>
    <row r="42" spans="1:9" ht="15.75">
      <c r="A42" s="1179" t="s">
        <v>39</v>
      </c>
      <c r="B42" s="1181"/>
      <c r="C42" s="1200" t="s">
        <v>106</v>
      </c>
      <c r="D42" s="175"/>
      <c r="E42" s="172"/>
      <c r="F42" s="172"/>
      <c r="G42" s="175"/>
      <c r="H42" s="175"/>
      <c r="I42" s="178"/>
    </row>
    <row r="43" spans="1:9" ht="15.75">
      <c r="A43" s="1180"/>
      <c r="B43" s="1181"/>
      <c r="C43" s="1200"/>
      <c r="D43" s="172">
        <f>SUM(E42,E43)</f>
        <v>0</v>
      </c>
      <c r="E43" s="172"/>
      <c r="F43" s="172"/>
      <c r="G43" s="175" t="s">
        <v>126</v>
      </c>
      <c r="H43" s="175"/>
      <c r="I43" s="178"/>
    </row>
    <row r="44" spans="1:9" ht="15.75">
      <c r="A44" s="1179" t="s">
        <v>109</v>
      </c>
      <c r="B44" s="1181" t="s">
        <v>198</v>
      </c>
      <c r="C44" s="1200" t="s">
        <v>107</v>
      </c>
      <c r="D44" s="175">
        <v>8</v>
      </c>
      <c r="E44" s="172">
        <v>0</v>
      </c>
      <c r="F44" s="172">
        <v>1423.13</v>
      </c>
      <c r="G44" s="175">
        <v>5</v>
      </c>
      <c r="H44" s="175"/>
      <c r="I44" s="178"/>
    </row>
    <row r="45" spans="1:9" ht="15.75">
      <c r="A45" s="1180"/>
      <c r="B45" s="1181"/>
      <c r="C45" s="1200"/>
      <c r="D45" s="172">
        <v>1503.18</v>
      </c>
      <c r="E45" s="172">
        <v>1503.18</v>
      </c>
      <c r="F45" s="172">
        <v>80.05</v>
      </c>
      <c r="G45" s="175" t="s">
        <v>126</v>
      </c>
      <c r="H45" s="175"/>
      <c r="I45" s="178"/>
    </row>
    <row r="46" spans="1:9" ht="15.75">
      <c r="A46" s="1179" t="s">
        <v>111</v>
      </c>
      <c r="B46" s="1181"/>
      <c r="C46" s="1200" t="s">
        <v>108</v>
      </c>
      <c r="D46" s="175"/>
      <c r="E46" s="172"/>
      <c r="F46" s="172"/>
      <c r="G46" s="175"/>
      <c r="H46" s="175"/>
      <c r="I46" s="178"/>
    </row>
    <row r="47" spans="1:9" ht="15.75">
      <c r="A47" s="1180"/>
      <c r="B47" s="1181"/>
      <c r="C47" s="1200"/>
      <c r="D47" s="172">
        <f>SUM(E46,E47)</f>
        <v>0</v>
      </c>
      <c r="E47" s="172"/>
      <c r="F47" s="172"/>
      <c r="G47" s="173" t="s">
        <v>126</v>
      </c>
      <c r="H47" s="173"/>
      <c r="I47" s="178"/>
    </row>
    <row r="48" spans="1:9" ht="15.75">
      <c r="A48" s="950">
        <v>20</v>
      </c>
      <c r="B48" s="1181"/>
      <c r="C48" s="1200" t="s">
        <v>110</v>
      </c>
      <c r="D48" s="175"/>
      <c r="E48" s="172"/>
      <c r="F48" s="172"/>
      <c r="G48" s="177"/>
      <c r="H48" s="177"/>
      <c r="I48" s="178"/>
    </row>
    <row r="49" spans="1:9" ht="15.75">
      <c r="A49" s="951"/>
      <c r="B49" s="1181"/>
      <c r="C49" s="1200"/>
      <c r="D49" s="172">
        <f>SUM(E48,E49)</f>
        <v>0</v>
      </c>
      <c r="E49" s="172"/>
      <c r="F49" s="172"/>
      <c r="G49" s="175" t="s">
        <v>126</v>
      </c>
      <c r="H49" s="175"/>
      <c r="I49" s="178"/>
    </row>
    <row r="50" spans="1:9" ht="14.25" customHeight="1">
      <c r="A50" s="950">
        <v>21</v>
      </c>
      <c r="B50" s="1181"/>
      <c r="C50" s="1176" t="s">
        <v>112</v>
      </c>
      <c r="D50" s="1049"/>
      <c r="E50" s="1050"/>
      <c r="F50" s="1050"/>
      <c r="G50" s="181"/>
      <c r="H50" s="181"/>
      <c r="I50" s="178"/>
    </row>
    <row r="51" spans="1:9" ht="15.75">
      <c r="A51" s="951"/>
      <c r="B51" s="1181"/>
      <c r="C51" s="1176"/>
      <c r="D51" s="1049">
        <f>SUM(E50,E51)</f>
        <v>0</v>
      </c>
      <c r="E51" s="1050"/>
      <c r="F51" s="1050"/>
      <c r="G51" s="173" t="s">
        <v>126</v>
      </c>
      <c r="H51" s="173"/>
      <c r="I51" s="178"/>
    </row>
    <row r="52" spans="1:9" ht="15.75">
      <c r="A52" s="1179">
        <v>22</v>
      </c>
      <c r="B52" s="1178" t="s">
        <v>223</v>
      </c>
      <c r="C52" s="1174" t="s">
        <v>127</v>
      </c>
      <c r="D52" s="260">
        <v>1</v>
      </c>
      <c r="E52" s="175"/>
      <c r="F52" s="175"/>
      <c r="G52" s="173"/>
      <c r="H52" s="173"/>
      <c r="I52" s="178"/>
    </row>
    <row r="53" spans="1:9" ht="15.75">
      <c r="A53" s="1180"/>
      <c r="B53" s="1181"/>
      <c r="C53" s="1175"/>
      <c r="D53" s="261">
        <f>SUM(E52,E53)</f>
        <v>0</v>
      </c>
      <c r="E53" s="175"/>
      <c r="F53" s="175"/>
      <c r="G53" s="175" t="s">
        <v>126</v>
      </c>
      <c r="H53" s="175"/>
      <c r="I53" s="178"/>
    </row>
    <row r="54" spans="1:9" ht="15.75">
      <c r="A54" s="950">
        <v>23</v>
      </c>
      <c r="B54" s="952"/>
      <c r="C54" s="1174" t="s">
        <v>166</v>
      </c>
      <c r="D54" s="284"/>
      <c r="E54" s="175"/>
      <c r="F54" s="175"/>
      <c r="G54" s="175"/>
      <c r="H54" s="175"/>
      <c r="I54" s="178"/>
    </row>
    <row r="55" spans="1:9" ht="15.75">
      <c r="A55" s="951"/>
      <c r="B55" s="953"/>
      <c r="C55" s="1175"/>
      <c r="D55" s="285">
        <f>SUM(E54,E55)</f>
        <v>0</v>
      </c>
      <c r="E55" s="175"/>
      <c r="F55" s="175"/>
      <c r="G55" s="175"/>
      <c r="H55" s="175"/>
      <c r="I55" s="178"/>
    </row>
    <row r="56" spans="1:9" ht="15.75">
      <c r="A56" s="1179">
        <v>24</v>
      </c>
      <c r="B56" s="952"/>
      <c r="C56" s="1174" t="s">
        <v>167</v>
      </c>
      <c r="D56" s="284"/>
      <c r="E56" s="175"/>
      <c r="F56" s="175"/>
      <c r="G56" s="175"/>
      <c r="H56" s="175"/>
      <c r="I56" s="178"/>
    </row>
    <row r="57" spans="1:9" ht="15.75">
      <c r="A57" s="1180"/>
      <c r="B57" s="953"/>
      <c r="C57" s="1175"/>
      <c r="D57" s="285">
        <v>0</v>
      </c>
      <c r="E57" s="175"/>
      <c r="F57" s="175"/>
      <c r="G57" s="175"/>
      <c r="H57" s="175"/>
      <c r="I57" s="178"/>
    </row>
    <row r="58" spans="1:9" ht="15.75">
      <c r="A58" s="1179">
        <v>25</v>
      </c>
      <c r="B58" s="1181"/>
      <c r="C58" s="1174" t="s">
        <v>128</v>
      </c>
      <c r="D58" s="260"/>
      <c r="E58" s="175"/>
      <c r="F58" s="175"/>
      <c r="G58" s="175"/>
      <c r="H58" s="175"/>
      <c r="I58" s="178"/>
    </row>
    <row r="59" spans="1:9" ht="15.75">
      <c r="A59" s="1180"/>
      <c r="B59" s="1181"/>
      <c r="C59" s="1175"/>
      <c r="D59" s="261">
        <f>SUM(E58,E59)</f>
        <v>0</v>
      </c>
      <c r="E59" s="175"/>
      <c r="F59" s="175"/>
      <c r="G59" s="175" t="s">
        <v>126</v>
      </c>
      <c r="H59" s="175"/>
      <c r="I59" s="178"/>
    </row>
    <row r="60" spans="1:9" ht="15.75">
      <c r="A60" s="1179">
        <v>26</v>
      </c>
      <c r="B60" s="1181" t="s">
        <v>198</v>
      </c>
      <c r="C60" s="1174" t="s">
        <v>129</v>
      </c>
      <c r="D60" s="260">
        <v>0</v>
      </c>
      <c r="E60" s="175">
        <v>11.44</v>
      </c>
      <c r="F60" s="175">
        <v>11.44</v>
      </c>
      <c r="G60" s="175">
        <v>1</v>
      </c>
      <c r="H60" s="175">
        <v>0</v>
      </c>
      <c r="I60" s="178"/>
    </row>
    <row r="61" spans="1:9" ht="15.75">
      <c r="A61" s="1180"/>
      <c r="B61" s="1181"/>
      <c r="C61" s="1175"/>
      <c r="D61" s="261">
        <f>SUM(E60,E61)</f>
        <v>11.44</v>
      </c>
      <c r="E61" s="175"/>
      <c r="F61" s="175"/>
      <c r="G61" s="175" t="s">
        <v>126</v>
      </c>
      <c r="H61" s="175">
        <v>0</v>
      </c>
      <c r="I61" s="178"/>
    </row>
    <row r="62" spans="1:9" ht="15.75">
      <c r="A62" s="1179">
        <v>27</v>
      </c>
      <c r="B62" s="1177"/>
      <c r="C62" s="1174" t="s">
        <v>175</v>
      </c>
      <c r="D62" s="261"/>
      <c r="E62" s="175"/>
      <c r="F62" s="175"/>
      <c r="G62" s="175"/>
      <c r="H62" s="175"/>
      <c r="I62" s="178"/>
    </row>
    <row r="63" spans="1:9" ht="15.75">
      <c r="A63" s="1180"/>
      <c r="B63" s="1178"/>
      <c r="C63" s="1175"/>
      <c r="D63" s="261">
        <f>SUM(E62,E63)</f>
        <v>0</v>
      </c>
      <c r="E63" s="175"/>
      <c r="F63" s="175"/>
      <c r="G63" s="175" t="s">
        <v>126</v>
      </c>
      <c r="H63" s="175"/>
      <c r="I63" s="178"/>
    </row>
    <row r="64" spans="1:9" ht="15.75">
      <c r="A64" s="1179">
        <v>28</v>
      </c>
      <c r="B64" s="1181"/>
      <c r="C64" s="1174" t="s">
        <v>138</v>
      </c>
      <c r="D64" s="175"/>
      <c r="E64" s="175"/>
      <c r="F64" s="175"/>
      <c r="G64" s="175"/>
      <c r="H64" s="175"/>
      <c r="I64" s="178"/>
    </row>
    <row r="65" spans="1:9" ht="15.75">
      <c r="A65" s="1180"/>
      <c r="B65" s="1181"/>
      <c r="C65" s="1175"/>
      <c r="D65" s="262">
        <f>SUM(E64,E65)</f>
        <v>0</v>
      </c>
      <c r="E65" s="175"/>
      <c r="F65" s="175"/>
      <c r="G65" s="173" t="s">
        <v>126</v>
      </c>
      <c r="H65" s="173"/>
      <c r="I65" s="184" t="s">
        <v>176</v>
      </c>
    </row>
    <row r="66" spans="1:9" ht="15.75">
      <c r="A66" s="1210" t="s">
        <v>58</v>
      </c>
      <c r="B66" s="1211"/>
      <c r="C66" s="1212"/>
      <c r="D66" s="173">
        <f>SUM(D10,D12,D14,D16,D18,D20,D22,D24,D26,D28,D30,D32,D34,D36,D38,D40,D42,D44,D46,D48,D50,D52,D58,D60,D64,D54)</f>
        <v>410</v>
      </c>
      <c r="E66" s="176">
        <f t="shared" ref="E66:H67" si="0">SUM(E10,E12,E14,E16,E18,E20,E22,E24,E26,E28,E30,E32,E34,E36,E38,E40,E42,E44,E46,E48,E50,E52,E58,E60,E64,E54)</f>
        <v>4796.5400000000009</v>
      </c>
      <c r="F66" s="176">
        <f t="shared" si="0"/>
        <v>20746.559999999998</v>
      </c>
      <c r="G66" s="173">
        <f t="shared" si="0"/>
        <v>563</v>
      </c>
      <c r="H66" s="173">
        <f t="shared" si="0"/>
        <v>706</v>
      </c>
      <c r="I66" s="178"/>
    </row>
    <row r="67" spans="1:9" ht="15.75">
      <c r="A67" s="1210"/>
      <c r="B67" s="1211"/>
      <c r="C67" s="1212"/>
      <c r="D67" s="176">
        <f>SUM(D11,D13,D15,D17,D19,D21,D23,D25,D27,D29,D31,D33,D35,D37,D39,D41,D43,D45,D47,D49,D51,D53,D59,D61,D65,D55)</f>
        <v>21507.309999999998</v>
      </c>
      <c r="E67" s="176">
        <f t="shared" si="0"/>
        <v>16710.77</v>
      </c>
      <c r="F67" s="176">
        <f t="shared" si="0"/>
        <v>760.75</v>
      </c>
      <c r="G67" s="1051" t="s">
        <v>126</v>
      </c>
      <c r="H67" s="176">
        <f t="shared" si="0"/>
        <v>405</v>
      </c>
      <c r="I67" s="178"/>
    </row>
    <row r="69" spans="1:9">
      <c r="B69" s="186" t="s">
        <v>132</v>
      </c>
    </row>
    <row r="70" spans="1:9" ht="18.75" customHeight="1">
      <c r="B70" s="286" t="s">
        <v>168</v>
      </c>
      <c r="G70" s="101"/>
      <c r="H70" s="101"/>
    </row>
    <row r="72" spans="1:9">
      <c r="B72" s="186" t="s">
        <v>615</v>
      </c>
    </row>
    <row r="74" spans="1:9">
      <c r="B74" s="1052" t="s">
        <v>616</v>
      </c>
    </row>
    <row r="75" spans="1:9">
      <c r="B75" s="1052" t="s">
        <v>617</v>
      </c>
    </row>
    <row r="76" spans="1:9">
      <c r="B76" s="1052" t="s">
        <v>618</v>
      </c>
    </row>
    <row r="77" spans="1:9">
      <c r="B77" s="1052" t="s">
        <v>619</v>
      </c>
    </row>
  </sheetData>
  <mergeCells count="90">
    <mergeCell ref="A66:C67"/>
    <mergeCell ref="A46:A47"/>
    <mergeCell ref="C46:C47"/>
    <mergeCell ref="C48:C49"/>
    <mergeCell ref="C58:C59"/>
    <mergeCell ref="A58:A59"/>
    <mergeCell ref="A64:A65"/>
    <mergeCell ref="A52:A53"/>
    <mergeCell ref="C52:C53"/>
    <mergeCell ref="C60:C61"/>
    <mergeCell ref="A60:A61"/>
    <mergeCell ref="C64:C65"/>
    <mergeCell ref="B46:B47"/>
    <mergeCell ref="B52:B53"/>
    <mergeCell ref="A56:A57"/>
    <mergeCell ref="C62:C63"/>
    <mergeCell ref="C44:C45"/>
    <mergeCell ref="A38:A39"/>
    <mergeCell ref="C38:C39"/>
    <mergeCell ref="A40:A41"/>
    <mergeCell ref="C40:C41"/>
    <mergeCell ref="A42:A43"/>
    <mergeCell ref="C42:C43"/>
    <mergeCell ref="A44:A45"/>
    <mergeCell ref="B38:B39"/>
    <mergeCell ref="B40:B41"/>
    <mergeCell ref="B42:B43"/>
    <mergeCell ref="B44:B45"/>
    <mergeCell ref="A32:A33"/>
    <mergeCell ref="C32:C33"/>
    <mergeCell ref="B32:B33"/>
    <mergeCell ref="C36:C37"/>
    <mergeCell ref="C34:C35"/>
    <mergeCell ref="A34:A35"/>
    <mergeCell ref="A36:A37"/>
    <mergeCell ref="B34:B35"/>
    <mergeCell ref="B36:B37"/>
    <mergeCell ref="A26:A27"/>
    <mergeCell ref="C26:C27"/>
    <mergeCell ref="A28:A29"/>
    <mergeCell ref="C28:C29"/>
    <mergeCell ref="B30:B31"/>
    <mergeCell ref="B26:B27"/>
    <mergeCell ref="B28:B29"/>
    <mergeCell ref="A30:A31"/>
    <mergeCell ref="C30:C31"/>
    <mergeCell ref="A22:A23"/>
    <mergeCell ref="C22:C23"/>
    <mergeCell ref="A24:A25"/>
    <mergeCell ref="C24:C25"/>
    <mergeCell ref="A20:A21"/>
    <mergeCell ref="C20:C21"/>
    <mergeCell ref="B22:B23"/>
    <mergeCell ref="B24:B25"/>
    <mergeCell ref="A10:A11"/>
    <mergeCell ref="C10:C11"/>
    <mergeCell ref="A4:A9"/>
    <mergeCell ref="C4:C9"/>
    <mergeCell ref="A18:A19"/>
    <mergeCell ref="C18:C19"/>
    <mergeCell ref="A14:A15"/>
    <mergeCell ref="C14:C15"/>
    <mergeCell ref="A16:A17"/>
    <mergeCell ref="C16:C17"/>
    <mergeCell ref="A12:A13"/>
    <mergeCell ref="C12:C13"/>
    <mergeCell ref="B4:B9"/>
    <mergeCell ref="B10:B11"/>
    <mergeCell ref="B12:B13"/>
    <mergeCell ref="B14:B15"/>
    <mergeCell ref="I4:I9"/>
    <mergeCell ref="E5:F6"/>
    <mergeCell ref="G5:G8"/>
    <mergeCell ref="H5:H6"/>
    <mergeCell ref="H7:H8"/>
    <mergeCell ref="B16:B17"/>
    <mergeCell ref="B18:B19"/>
    <mergeCell ref="D4:H4"/>
    <mergeCell ref="D8:D9"/>
    <mergeCell ref="B20:B21"/>
    <mergeCell ref="B64:B65"/>
    <mergeCell ref="B48:B49"/>
    <mergeCell ref="B50:B51"/>
    <mergeCell ref="B58:B59"/>
    <mergeCell ref="B60:B61"/>
    <mergeCell ref="C56:C57"/>
    <mergeCell ref="C54:C55"/>
    <mergeCell ref="C50:C51"/>
    <mergeCell ref="B62:B63"/>
    <mergeCell ref="A62:A63"/>
  </mergeCells>
  <phoneticPr fontId="11" type="noConversion"/>
  <pageMargins left="0.47" right="0.19685039370078741" top="0.27559055118110237" bottom="0.27559055118110237" header="0.23622047244094491" footer="0.15748031496062992"/>
  <pageSetup paperSize="9" scale="33" orientation="landscape" r:id="rId1"/>
  <headerFooter alignWithMargins="0"/>
</worksheet>
</file>

<file path=xl/worksheets/sheet6.xml><?xml version="1.0" encoding="utf-8"?>
<worksheet xmlns="http://schemas.openxmlformats.org/spreadsheetml/2006/main" xmlns:r="http://schemas.openxmlformats.org/officeDocument/2006/relationships">
  <sheetPr>
    <tabColor theme="8" tint="-0.499984740745262"/>
    <pageSetUpPr fitToPage="1"/>
  </sheetPr>
  <dimension ref="A1:I74"/>
  <sheetViews>
    <sheetView view="pageBreakPreview" topLeftCell="A7" zoomScale="60" workbookViewId="0">
      <selection activeCell="L32" sqref="L32"/>
    </sheetView>
  </sheetViews>
  <sheetFormatPr defaultRowHeight="12.75"/>
  <cols>
    <col min="1" max="1" width="7.85546875" style="195" customWidth="1"/>
    <col min="2" max="2" width="12.28515625" bestFit="1" customWidth="1"/>
    <col min="3" max="3" width="18.28515625" customWidth="1"/>
    <col min="4" max="4" width="18.42578125" customWidth="1"/>
    <col min="5" max="5" width="19.42578125" customWidth="1"/>
    <col min="6" max="6" width="13.5703125" customWidth="1"/>
    <col min="7" max="7" width="21" bestFit="1" customWidth="1"/>
    <col min="8" max="8" width="32.42578125" customWidth="1"/>
  </cols>
  <sheetData>
    <row r="1" spans="1:8" s="105" customFormat="1" ht="15.75">
      <c r="A1" s="1213" t="s">
        <v>162</v>
      </c>
      <c r="B1" s="1213"/>
      <c r="C1" s="1213"/>
      <c r="D1" s="1213"/>
      <c r="E1" s="1213"/>
      <c r="F1" s="1213"/>
      <c r="G1" s="1213"/>
      <c r="H1" s="1213"/>
    </row>
    <row r="2" spans="1:8">
      <c r="A2" s="309"/>
      <c r="B2" s="197"/>
      <c r="C2" s="197"/>
      <c r="D2" s="312"/>
      <c r="E2" s="313"/>
      <c r="F2" s="313"/>
      <c r="G2" s="310" t="s">
        <v>156</v>
      </c>
      <c r="H2" s="311"/>
    </row>
    <row r="3" spans="1:8" ht="15.75" thickBot="1">
      <c r="A3" s="1001" t="s">
        <v>0</v>
      </c>
      <c r="B3" s="1002"/>
      <c r="C3" s="1003"/>
      <c r="D3" s="1004"/>
      <c r="E3" s="1005"/>
      <c r="F3" s="1005"/>
      <c r="G3" s="1006" t="s">
        <v>562</v>
      </c>
      <c r="H3" s="1007"/>
    </row>
    <row r="4" spans="1:8" ht="33" customHeight="1" thickBot="1">
      <c r="A4" s="1008" t="s">
        <v>86</v>
      </c>
      <c r="B4" s="1009" t="s">
        <v>117</v>
      </c>
      <c r="C4" s="1009" t="s">
        <v>85</v>
      </c>
      <c r="D4" s="1009" t="s">
        <v>83</v>
      </c>
      <c r="E4" s="1009" t="s">
        <v>84</v>
      </c>
      <c r="F4" s="1009" t="s">
        <v>601</v>
      </c>
      <c r="G4" s="1009" t="s">
        <v>118</v>
      </c>
      <c r="H4" s="1010" t="s">
        <v>602</v>
      </c>
    </row>
    <row r="5" spans="1:8" s="113" customFormat="1" ht="61.5" customHeight="1" thickBot="1">
      <c r="A5" s="196">
        <v>1</v>
      </c>
      <c r="B5" s="1011" t="s">
        <v>209</v>
      </c>
      <c r="C5" s="1012" t="s">
        <v>406</v>
      </c>
      <c r="D5" s="1013" t="s">
        <v>407</v>
      </c>
      <c r="E5" s="1013" t="s">
        <v>408</v>
      </c>
      <c r="F5" s="1012">
        <v>511</v>
      </c>
      <c r="G5" s="1012">
        <v>511</v>
      </c>
      <c r="H5" s="878" t="s">
        <v>531</v>
      </c>
    </row>
    <row r="6" spans="1:8" s="113" customFormat="1" ht="18" customHeight="1" thickTop="1">
      <c r="A6" s="192">
        <v>2</v>
      </c>
      <c r="B6" s="1014" t="s">
        <v>210</v>
      </c>
      <c r="C6" s="1217" t="s">
        <v>409</v>
      </c>
      <c r="D6" s="1214" t="s">
        <v>410</v>
      </c>
      <c r="E6" s="1015" t="s">
        <v>408</v>
      </c>
      <c r="F6" s="1016">
        <v>851.54</v>
      </c>
      <c r="G6" s="1017"/>
      <c r="H6" s="1223" t="s">
        <v>532</v>
      </c>
    </row>
    <row r="7" spans="1:8" s="113" customFormat="1" ht="18" customHeight="1">
      <c r="A7" s="192">
        <v>3</v>
      </c>
      <c r="B7" s="1018" t="s">
        <v>219</v>
      </c>
      <c r="C7" s="1218"/>
      <c r="D7" s="1215"/>
      <c r="E7" s="1019" t="s">
        <v>411</v>
      </c>
      <c r="F7" s="1020">
        <v>1926.27</v>
      </c>
      <c r="G7" s="1021"/>
      <c r="H7" s="1224"/>
    </row>
    <row r="8" spans="1:8" s="113" customFormat="1" ht="18" customHeight="1">
      <c r="A8" s="192">
        <v>4</v>
      </c>
      <c r="B8" s="1018" t="s">
        <v>219</v>
      </c>
      <c r="C8" s="1218"/>
      <c r="D8" s="1215"/>
      <c r="E8" s="1226" t="s">
        <v>408</v>
      </c>
      <c r="F8" s="1020">
        <v>2548.33</v>
      </c>
      <c r="G8" s="1021">
        <f>F6+F7+F8+F9+F10</f>
        <v>5618.94</v>
      </c>
      <c r="H8" s="1224"/>
    </row>
    <row r="9" spans="1:8" s="113" customFormat="1" ht="18" customHeight="1">
      <c r="A9" s="192">
        <v>5</v>
      </c>
      <c r="B9" s="1018" t="s">
        <v>209</v>
      </c>
      <c r="C9" s="1218"/>
      <c r="D9" s="1215"/>
      <c r="E9" s="1215"/>
      <c r="F9" s="1022">
        <v>186</v>
      </c>
      <c r="G9" s="1023"/>
      <c r="H9" s="1224"/>
    </row>
    <row r="10" spans="1:8" s="113" customFormat="1" ht="18" customHeight="1" thickBot="1">
      <c r="A10" s="192">
        <v>6</v>
      </c>
      <c r="B10" s="1011" t="s">
        <v>205</v>
      </c>
      <c r="C10" s="1219"/>
      <c r="D10" s="1216"/>
      <c r="E10" s="1216"/>
      <c r="F10" s="1012">
        <v>106.8</v>
      </c>
      <c r="G10" s="1024"/>
      <c r="H10" s="1225"/>
    </row>
    <row r="11" spans="1:8" s="113" customFormat="1" ht="18" customHeight="1" thickTop="1">
      <c r="A11" s="192">
        <v>7</v>
      </c>
      <c r="B11" s="1014" t="s">
        <v>214</v>
      </c>
      <c r="C11" s="1217" t="s">
        <v>412</v>
      </c>
      <c r="D11" s="1214" t="s">
        <v>413</v>
      </c>
      <c r="E11" s="1214" t="s">
        <v>411</v>
      </c>
      <c r="F11" s="1016">
        <v>35</v>
      </c>
      <c r="G11" s="1017"/>
      <c r="H11" s="1220" t="s">
        <v>533</v>
      </c>
    </row>
    <row r="12" spans="1:8" s="113" customFormat="1" ht="18" customHeight="1">
      <c r="A12" s="192">
        <v>8</v>
      </c>
      <c r="B12" s="1018" t="s">
        <v>197</v>
      </c>
      <c r="C12" s="1218"/>
      <c r="D12" s="1215"/>
      <c r="E12" s="1215"/>
      <c r="F12" s="1020">
        <v>2187.08</v>
      </c>
      <c r="G12" s="1021"/>
      <c r="H12" s="1221"/>
    </row>
    <row r="13" spans="1:8" s="113" customFormat="1" ht="18" customHeight="1">
      <c r="A13" s="192">
        <v>9</v>
      </c>
      <c r="B13" s="1018" t="s">
        <v>207</v>
      </c>
      <c r="C13" s="1218"/>
      <c r="D13" s="1215"/>
      <c r="E13" s="1215"/>
      <c r="F13" s="1022">
        <v>59.6</v>
      </c>
      <c r="G13" s="1023"/>
      <c r="H13" s="1221"/>
    </row>
    <row r="14" spans="1:8" s="113" customFormat="1" ht="18" customHeight="1">
      <c r="A14" s="192">
        <v>10</v>
      </c>
      <c r="B14" s="1018" t="s">
        <v>193</v>
      </c>
      <c r="C14" s="1218"/>
      <c r="D14" s="1215"/>
      <c r="E14" s="1215"/>
      <c r="F14" s="1022">
        <v>154.62</v>
      </c>
      <c r="G14" s="1021">
        <f>SUM(F14,F13,F12,F11,F15,F16,F17,F18)</f>
        <v>9892.9600000000009</v>
      </c>
      <c r="H14" s="1221"/>
    </row>
    <row r="15" spans="1:8" s="113" customFormat="1" ht="18" customHeight="1">
      <c r="A15" s="192">
        <v>11</v>
      </c>
      <c r="B15" s="1018" t="s">
        <v>200</v>
      </c>
      <c r="C15" s="1218"/>
      <c r="D15" s="1215"/>
      <c r="E15" s="1215"/>
      <c r="F15" s="1020">
        <v>2893.4</v>
      </c>
      <c r="G15" s="1021"/>
      <c r="H15" s="1221"/>
    </row>
    <row r="16" spans="1:8" s="113" customFormat="1" ht="18" customHeight="1">
      <c r="A16" s="192">
        <v>12</v>
      </c>
      <c r="B16" s="1018" t="s">
        <v>221</v>
      </c>
      <c r="C16" s="1218"/>
      <c r="D16" s="1215"/>
      <c r="E16" s="1215"/>
      <c r="F16" s="1020">
        <v>1542</v>
      </c>
      <c r="G16" s="1021"/>
      <c r="H16" s="1221"/>
    </row>
    <row r="17" spans="1:8" s="113" customFormat="1" ht="18" customHeight="1">
      <c r="A17" s="192">
        <v>13</v>
      </c>
      <c r="B17" s="1018" t="s">
        <v>208</v>
      </c>
      <c r="C17" s="1218"/>
      <c r="D17" s="1215"/>
      <c r="E17" s="1215"/>
      <c r="F17" s="1020">
        <v>1644.49</v>
      </c>
      <c r="G17" s="1021"/>
      <c r="H17" s="1221"/>
    </row>
    <row r="18" spans="1:8" s="113" customFormat="1" ht="18" customHeight="1" thickBot="1">
      <c r="A18" s="192">
        <v>14</v>
      </c>
      <c r="B18" s="1011" t="s">
        <v>203</v>
      </c>
      <c r="C18" s="1219"/>
      <c r="D18" s="1216"/>
      <c r="E18" s="1216"/>
      <c r="F18" s="1025">
        <v>1376.77</v>
      </c>
      <c r="G18" s="1026"/>
      <c r="H18" s="1221"/>
    </row>
    <row r="19" spans="1:8" s="113" customFormat="1" ht="18" customHeight="1" thickTop="1">
      <c r="A19" s="192">
        <v>15</v>
      </c>
      <c r="B19" s="1014" t="s">
        <v>201</v>
      </c>
      <c r="C19" s="1217" t="s">
        <v>414</v>
      </c>
      <c r="D19" s="1214" t="s">
        <v>415</v>
      </c>
      <c r="E19" s="1214" t="s">
        <v>408</v>
      </c>
      <c r="F19" s="1016">
        <v>54.58</v>
      </c>
      <c r="G19" s="1017"/>
      <c r="H19" s="1228" t="s">
        <v>532</v>
      </c>
    </row>
    <row r="20" spans="1:8" s="113" customFormat="1" ht="18" customHeight="1">
      <c r="A20" s="192">
        <v>16</v>
      </c>
      <c r="B20" s="1018" t="s">
        <v>222</v>
      </c>
      <c r="C20" s="1218"/>
      <c r="D20" s="1215"/>
      <c r="E20" s="1227"/>
      <c r="F20" s="1022">
        <v>803.56</v>
      </c>
      <c r="G20" s="1023">
        <f>SUM(F20,F19,F21,F22)</f>
        <v>1452.88</v>
      </c>
      <c r="H20" s="1224"/>
    </row>
    <row r="21" spans="1:8" s="113" customFormat="1" ht="18" customHeight="1">
      <c r="A21" s="192">
        <v>17</v>
      </c>
      <c r="B21" s="1018" t="s">
        <v>222</v>
      </c>
      <c r="C21" s="1218"/>
      <c r="D21" s="1215"/>
      <c r="E21" s="1226" t="s">
        <v>411</v>
      </c>
      <c r="F21" s="1022">
        <v>63.63</v>
      </c>
      <c r="G21" s="1023"/>
      <c r="H21" s="1224"/>
    </row>
    <row r="22" spans="1:8" s="113" customFormat="1" ht="18" customHeight="1" thickBot="1">
      <c r="A22" s="192">
        <v>18</v>
      </c>
      <c r="B22" s="1011" t="s">
        <v>201</v>
      </c>
      <c r="C22" s="1219"/>
      <c r="D22" s="1216"/>
      <c r="E22" s="1216"/>
      <c r="F22" s="1012">
        <v>531.11</v>
      </c>
      <c r="G22" s="1024"/>
      <c r="H22" s="1225"/>
    </row>
    <row r="23" spans="1:8" s="113" customFormat="1" ht="18" customHeight="1" thickTop="1" thickBot="1">
      <c r="A23" s="192">
        <v>19</v>
      </c>
      <c r="B23" s="1027" t="s">
        <v>213</v>
      </c>
      <c r="C23" s="1028" t="s">
        <v>416</v>
      </c>
      <c r="D23" s="1029" t="s">
        <v>417</v>
      </c>
      <c r="E23" s="1029" t="s">
        <v>411</v>
      </c>
      <c r="F23" s="1028">
        <v>893.88</v>
      </c>
      <c r="G23" s="1028">
        <v>893.88</v>
      </c>
      <c r="H23" s="955" t="s">
        <v>534</v>
      </c>
    </row>
    <row r="24" spans="1:8" s="113" customFormat="1" ht="42.75" customHeight="1" thickTop="1" thickBot="1">
      <c r="A24" s="192">
        <v>20</v>
      </c>
      <c r="B24" s="1027" t="s">
        <v>213</v>
      </c>
      <c r="C24" s="1028" t="s">
        <v>418</v>
      </c>
      <c r="D24" s="1029" t="s">
        <v>419</v>
      </c>
      <c r="E24" s="1029" t="s">
        <v>411</v>
      </c>
      <c r="F24" s="1028">
        <v>94.09</v>
      </c>
      <c r="G24" s="1028">
        <v>94.09</v>
      </c>
      <c r="H24" s="838" t="s">
        <v>535</v>
      </c>
    </row>
    <row r="25" spans="1:8" s="113" customFormat="1" ht="18" customHeight="1" thickTop="1">
      <c r="A25" s="192">
        <v>21</v>
      </c>
      <c r="B25" s="1014" t="s">
        <v>202</v>
      </c>
      <c r="C25" s="1217" t="s">
        <v>420</v>
      </c>
      <c r="D25" s="1214" t="s">
        <v>421</v>
      </c>
      <c r="E25" s="1214" t="s">
        <v>411</v>
      </c>
      <c r="F25" s="1016">
        <v>111.72</v>
      </c>
      <c r="G25" s="1017"/>
      <c r="H25" s="1220" t="s">
        <v>505</v>
      </c>
    </row>
    <row r="26" spans="1:8" s="113" customFormat="1" ht="18" customHeight="1">
      <c r="A26" s="192">
        <v>22</v>
      </c>
      <c r="B26" s="1018" t="s">
        <v>196</v>
      </c>
      <c r="C26" s="1218"/>
      <c r="D26" s="1215"/>
      <c r="E26" s="1215"/>
      <c r="F26" s="1022">
        <v>3431.92</v>
      </c>
      <c r="G26" s="1021">
        <f>SUM(F26,F25,F27)</f>
        <v>17077.61</v>
      </c>
      <c r="H26" s="1221"/>
    </row>
    <row r="27" spans="1:8" s="113" customFormat="1" ht="18" customHeight="1" thickBot="1">
      <c r="A27" s="192">
        <v>23</v>
      </c>
      <c r="B27" s="1011" t="s">
        <v>216</v>
      </c>
      <c r="C27" s="1219"/>
      <c r="D27" s="1216"/>
      <c r="E27" s="1216"/>
      <c r="F27" s="1025">
        <v>13533.97</v>
      </c>
      <c r="G27" s="1026"/>
      <c r="H27" s="1222"/>
    </row>
    <row r="28" spans="1:8" s="113" customFormat="1" ht="18" customHeight="1" thickTop="1">
      <c r="A28" s="192">
        <v>24</v>
      </c>
      <c r="B28" s="1014" t="s">
        <v>195</v>
      </c>
      <c r="C28" s="1217" t="s">
        <v>422</v>
      </c>
      <c r="D28" s="1214" t="s">
        <v>423</v>
      </c>
      <c r="E28" s="1214" t="s">
        <v>411</v>
      </c>
      <c r="F28" s="1016">
        <v>16012.6</v>
      </c>
      <c r="G28" s="1017"/>
      <c r="H28" s="1223" t="s">
        <v>536</v>
      </c>
    </row>
    <row r="29" spans="1:8" s="113" customFormat="1" ht="18" customHeight="1">
      <c r="A29" s="192">
        <v>25</v>
      </c>
      <c r="B29" s="1018" t="s">
        <v>191</v>
      </c>
      <c r="C29" s="1218"/>
      <c r="D29" s="1215"/>
      <c r="E29" s="1215"/>
      <c r="F29" s="1020">
        <v>6841.03</v>
      </c>
      <c r="G29" s="1021"/>
      <c r="H29" s="1224"/>
    </row>
    <row r="30" spans="1:8" s="113" customFormat="1" ht="18" customHeight="1">
      <c r="A30" s="192">
        <v>26</v>
      </c>
      <c r="B30" s="1018" t="s">
        <v>221</v>
      </c>
      <c r="C30" s="1218"/>
      <c r="D30" s="1215"/>
      <c r="E30" s="1215"/>
      <c r="F30" s="1020">
        <v>5086.97</v>
      </c>
      <c r="G30" s="1021">
        <f>SUM(F30,F29,F28,F31,F32)</f>
        <v>36676.159999999996</v>
      </c>
      <c r="H30" s="1224"/>
    </row>
    <row r="31" spans="1:8" s="113" customFormat="1" ht="18" customHeight="1">
      <c r="A31" s="192">
        <v>27</v>
      </c>
      <c r="B31" s="1018" t="s">
        <v>213</v>
      </c>
      <c r="C31" s="1218"/>
      <c r="D31" s="1215"/>
      <c r="E31" s="1215"/>
      <c r="F31" s="1020">
        <v>6896.78</v>
      </c>
      <c r="G31" s="1021"/>
      <c r="H31" s="1224"/>
    </row>
    <row r="32" spans="1:8" s="113" customFormat="1" ht="18" customHeight="1" thickBot="1">
      <c r="A32" s="192">
        <v>28</v>
      </c>
      <c r="B32" s="1011" t="s">
        <v>208</v>
      </c>
      <c r="C32" s="1219"/>
      <c r="D32" s="1216"/>
      <c r="E32" s="1216"/>
      <c r="F32" s="1025">
        <v>1838.78</v>
      </c>
      <c r="G32" s="1026"/>
      <c r="H32" s="1225"/>
    </row>
    <row r="33" spans="1:8" s="113" customFormat="1" ht="18" customHeight="1" thickTop="1">
      <c r="A33" s="192">
        <v>29</v>
      </c>
      <c r="B33" s="1014" t="s">
        <v>212</v>
      </c>
      <c r="C33" s="1217" t="s">
        <v>424</v>
      </c>
      <c r="D33" s="1214" t="s">
        <v>425</v>
      </c>
      <c r="E33" s="1214" t="s">
        <v>411</v>
      </c>
      <c r="F33" s="1030">
        <v>19063.310000000001</v>
      </c>
      <c r="G33" s="1031"/>
      <c r="H33" s="1220" t="s">
        <v>504</v>
      </c>
    </row>
    <row r="34" spans="1:8" s="113" customFormat="1" ht="18" customHeight="1">
      <c r="A34" s="192">
        <v>30</v>
      </c>
      <c r="B34" s="1018" t="s">
        <v>199</v>
      </c>
      <c r="C34" s="1218"/>
      <c r="D34" s="1215"/>
      <c r="E34" s="1215"/>
      <c r="F34" s="1022">
        <v>7.2</v>
      </c>
      <c r="G34" s="1023"/>
      <c r="H34" s="1221"/>
    </row>
    <row r="35" spans="1:8" s="113" customFormat="1" ht="18" customHeight="1">
      <c r="A35" s="192">
        <v>31</v>
      </c>
      <c r="B35" s="1018" t="s">
        <v>215</v>
      </c>
      <c r="C35" s="1218"/>
      <c r="D35" s="1215"/>
      <c r="E35" s="1215"/>
      <c r="F35" s="1020">
        <v>19957.54</v>
      </c>
      <c r="G35" s="1021">
        <f>SUM(F35,F34,F33,F36,F37,F38)</f>
        <v>46643.26</v>
      </c>
      <c r="H35" s="1221"/>
    </row>
    <row r="36" spans="1:8" s="113" customFormat="1" ht="18" customHeight="1">
      <c r="A36" s="192">
        <v>32</v>
      </c>
      <c r="B36" s="1018" t="s">
        <v>217</v>
      </c>
      <c r="C36" s="1218"/>
      <c r="D36" s="1215"/>
      <c r="E36" s="1215"/>
      <c r="F36" s="1022">
        <v>718.29</v>
      </c>
      <c r="G36" s="1023"/>
      <c r="H36" s="1221"/>
    </row>
    <row r="37" spans="1:8" s="113" customFormat="1" ht="18" customHeight="1">
      <c r="A37" s="192">
        <v>33</v>
      </c>
      <c r="B37" s="1018" t="s">
        <v>204</v>
      </c>
      <c r="C37" s="1218"/>
      <c r="D37" s="1215"/>
      <c r="E37" s="1215"/>
      <c r="F37" s="1020">
        <v>6881.64</v>
      </c>
      <c r="G37" s="1021"/>
      <c r="H37" s="1221"/>
    </row>
    <row r="38" spans="1:8" s="113" customFormat="1" ht="18" customHeight="1" thickBot="1">
      <c r="A38" s="192">
        <v>34</v>
      </c>
      <c r="B38" s="1011" t="s">
        <v>220</v>
      </c>
      <c r="C38" s="1219"/>
      <c r="D38" s="1216"/>
      <c r="E38" s="1216"/>
      <c r="F38" s="1012">
        <v>15.28</v>
      </c>
      <c r="G38" s="1024"/>
      <c r="H38" s="1222"/>
    </row>
    <row r="39" spans="1:8" s="113" customFormat="1" ht="18" customHeight="1" thickTop="1" thickBot="1">
      <c r="A39" s="192">
        <v>35</v>
      </c>
      <c r="B39" s="1027" t="s">
        <v>209</v>
      </c>
      <c r="C39" s="1028" t="s">
        <v>426</v>
      </c>
      <c r="D39" s="1029" t="s">
        <v>427</v>
      </c>
      <c r="E39" s="1029" t="s">
        <v>408</v>
      </c>
      <c r="F39" s="1028">
        <v>130.24</v>
      </c>
      <c r="G39" s="1028">
        <v>130.24</v>
      </c>
      <c r="H39" s="879" t="s">
        <v>537</v>
      </c>
    </row>
    <row r="40" spans="1:8" s="113" customFormat="1" ht="18" customHeight="1" thickTop="1">
      <c r="A40" s="192">
        <v>36</v>
      </c>
      <c r="B40" s="1014" t="s">
        <v>199</v>
      </c>
      <c r="C40" s="1217" t="s">
        <v>428</v>
      </c>
      <c r="D40" s="1214" t="s">
        <v>429</v>
      </c>
      <c r="E40" s="1214" t="s">
        <v>411</v>
      </c>
      <c r="F40" s="1016">
        <v>6046.1</v>
      </c>
      <c r="G40" s="1017"/>
      <c r="H40" s="1220" t="s">
        <v>609</v>
      </c>
    </row>
    <row r="41" spans="1:8" s="113" customFormat="1" ht="18" customHeight="1">
      <c r="A41" s="192">
        <v>37</v>
      </c>
      <c r="B41" s="1018" t="s">
        <v>206</v>
      </c>
      <c r="C41" s="1218"/>
      <c r="D41" s="1215"/>
      <c r="E41" s="1215"/>
      <c r="F41" s="1020">
        <v>10686.07</v>
      </c>
      <c r="G41" s="1021"/>
      <c r="H41" s="1221"/>
    </row>
    <row r="42" spans="1:8" s="113" customFormat="1" ht="18" customHeight="1">
      <c r="A42" s="192">
        <v>38</v>
      </c>
      <c r="B42" s="1018" t="s">
        <v>207</v>
      </c>
      <c r="C42" s="1218"/>
      <c r="D42" s="1215"/>
      <c r="E42" s="1215"/>
      <c r="F42" s="1020">
        <v>15189</v>
      </c>
      <c r="G42" s="1021"/>
      <c r="H42" s="1221"/>
    </row>
    <row r="43" spans="1:8" s="113" customFormat="1" ht="18" customHeight="1">
      <c r="A43" s="192">
        <v>39</v>
      </c>
      <c r="B43" s="1018" t="s">
        <v>12</v>
      </c>
      <c r="C43" s="1218"/>
      <c r="D43" s="1215"/>
      <c r="E43" s="1215"/>
      <c r="F43" s="1020">
        <v>6291</v>
      </c>
      <c r="G43" s="1021">
        <f>SUM(F43,F42,F41,F40,F44,F45,F46,F47)</f>
        <v>90081.3</v>
      </c>
      <c r="H43" s="1221"/>
    </row>
    <row r="44" spans="1:8" s="113" customFormat="1" ht="18" customHeight="1">
      <c r="A44" s="192">
        <v>40</v>
      </c>
      <c r="B44" s="1018" t="s">
        <v>223</v>
      </c>
      <c r="C44" s="1218"/>
      <c r="D44" s="1215"/>
      <c r="E44" s="1215"/>
      <c r="F44" s="1020">
        <v>3732.38</v>
      </c>
      <c r="G44" s="1021"/>
      <c r="H44" s="1221"/>
    </row>
    <row r="45" spans="1:8" s="113" customFormat="1" ht="18" customHeight="1">
      <c r="A45" s="192">
        <v>41</v>
      </c>
      <c r="B45" s="1018" t="s">
        <v>217</v>
      </c>
      <c r="C45" s="1218"/>
      <c r="D45" s="1215"/>
      <c r="E45" s="1215"/>
      <c r="F45" s="1020">
        <v>7744.4</v>
      </c>
      <c r="G45" s="1021"/>
      <c r="H45" s="1221"/>
    </row>
    <row r="46" spans="1:8" s="113" customFormat="1" ht="18" customHeight="1">
      <c r="A46" s="192">
        <v>42</v>
      </c>
      <c r="B46" s="1018" t="s">
        <v>198</v>
      </c>
      <c r="C46" s="1218"/>
      <c r="D46" s="1215"/>
      <c r="E46" s="1215"/>
      <c r="F46" s="1020">
        <v>29621</v>
      </c>
      <c r="G46" s="1021"/>
      <c r="H46" s="1221"/>
    </row>
    <row r="47" spans="1:8" s="113" customFormat="1" ht="18" customHeight="1" thickBot="1">
      <c r="A47" s="192">
        <v>43</v>
      </c>
      <c r="B47" s="1011" t="s">
        <v>219</v>
      </c>
      <c r="C47" s="1219"/>
      <c r="D47" s="1216"/>
      <c r="E47" s="1216"/>
      <c r="F47" s="1025">
        <v>10771.35</v>
      </c>
      <c r="G47" s="1026"/>
      <c r="H47" s="1222"/>
    </row>
    <row r="48" spans="1:8" s="113" customFormat="1" ht="18" customHeight="1" thickTop="1" thickBot="1">
      <c r="A48" s="192">
        <v>44</v>
      </c>
      <c r="B48" s="1027" t="s">
        <v>221</v>
      </c>
      <c r="C48" s="1028" t="s">
        <v>430</v>
      </c>
      <c r="D48" s="1029" t="s">
        <v>431</v>
      </c>
      <c r="E48" s="1029" t="s">
        <v>411</v>
      </c>
      <c r="F48" s="1028">
        <v>0.74</v>
      </c>
      <c r="G48" s="1028">
        <f>F48</f>
        <v>0.74</v>
      </c>
      <c r="H48" s="879" t="s">
        <v>505</v>
      </c>
    </row>
    <row r="49" spans="1:9" s="113" customFormat="1" ht="18" customHeight="1" thickTop="1" thickBot="1">
      <c r="A49" s="1032" t="s">
        <v>87</v>
      </c>
      <c r="B49" s="1033"/>
      <c r="C49" s="1034" t="s">
        <v>607</v>
      </c>
      <c r="D49" s="1035" t="s">
        <v>156</v>
      </c>
      <c r="E49" s="1036" t="s">
        <v>88</v>
      </c>
      <c r="F49" s="1036"/>
      <c r="G49" s="1037">
        <f>G5+G8+G14+G20+G23+G24+G26++G30+G35+G39+G43+G48</f>
        <v>209073.06</v>
      </c>
      <c r="H49" s="1037"/>
    </row>
    <row r="50" spans="1:9" s="113" customFormat="1" ht="18" customHeight="1">
      <c r="A50" s="956"/>
      <c r="B50" s="103"/>
      <c r="C50" s="103"/>
      <c r="D50" s="103"/>
      <c r="E50" s="103"/>
      <c r="F50" s="103"/>
      <c r="G50" s="103"/>
      <c r="H50" s="103"/>
      <c r="I50" s="103"/>
    </row>
    <row r="51" spans="1:9" s="113" customFormat="1" ht="18" customHeight="1">
      <c r="A51" s="193" t="s">
        <v>119</v>
      </c>
      <c r="B51" s="103" t="s">
        <v>130</v>
      </c>
      <c r="C51" s="103"/>
      <c r="D51" s="103"/>
      <c r="E51" s="103"/>
      <c r="F51" s="103"/>
      <c r="G51" s="103"/>
      <c r="H51" s="103"/>
      <c r="I51" s="103"/>
    </row>
    <row r="52" spans="1:9" s="113" customFormat="1" ht="18" customHeight="1">
      <c r="A52" s="194" t="s">
        <v>120</v>
      </c>
      <c r="B52" s="287" t="s">
        <v>172</v>
      </c>
      <c r="C52" s="103"/>
      <c r="D52" s="103"/>
      <c r="E52" s="103"/>
      <c r="F52" s="103"/>
      <c r="G52" s="103"/>
      <c r="H52" s="103"/>
      <c r="I52" s="103"/>
    </row>
    <row r="53" spans="1:9" s="113" customFormat="1" ht="18" customHeight="1">
      <c r="A53" s="195"/>
      <c r="B53" s="287" t="s">
        <v>608</v>
      </c>
      <c r="C53" s="103"/>
      <c r="D53" s="103"/>
      <c r="E53" s="103"/>
      <c r="F53" s="103"/>
      <c r="G53" s="103"/>
      <c r="H53" s="103"/>
      <c r="I53" s="103"/>
    </row>
    <row r="54" spans="1:9" s="113" customFormat="1" ht="18" customHeight="1">
      <c r="A54" s="195"/>
      <c r="B54"/>
      <c r="C54"/>
      <c r="D54"/>
      <c r="E54"/>
      <c r="F54"/>
      <c r="G54"/>
      <c r="H54"/>
      <c r="I54"/>
    </row>
    <row r="55" spans="1:9" s="113" customFormat="1" ht="18" customHeight="1">
      <c r="A55" s="195"/>
      <c r="B55"/>
      <c r="C55"/>
      <c r="D55"/>
      <c r="E55"/>
      <c r="F55"/>
      <c r="G55"/>
      <c r="H55"/>
      <c r="I55"/>
    </row>
    <row r="56" spans="1:9" s="113" customFormat="1" ht="18" customHeight="1">
      <c r="A56" s="195"/>
      <c r="B56"/>
      <c r="C56"/>
      <c r="D56"/>
      <c r="E56"/>
      <c r="F56"/>
      <c r="G56"/>
      <c r="H56"/>
      <c r="I56"/>
    </row>
    <row r="57" spans="1:9" s="113" customFormat="1" ht="18" customHeight="1">
      <c r="A57" s="195"/>
      <c r="B57"/>
      <c r="C57"/>
      <c r="D57"/>
      <c r="E57"/>
      <c r="F57"/>
      <c r="G57"/>
      <c r="H57"/>
      <c r="I57"/>
    </row>
    <row r="58" spans="1:9" s="113" customFormat="1" ht="18" customHeight="1">
      <c r="A58" s="195"/>
      <c r="B58"/>
      <c r="C58"/>
      <c r="D58"/>
      <c r="E58"/>
      <c r="F58"/>
      <c r="G58"/>
      <c r="H58"/>
      <c r="I58"/>
    </row>
    <row r="59" spans="1:9" s="113" customFormat="1" ht="18" customHeight="1">
      <c r="A59" s="195"/>
      <c r="B59"/>
      <c r="C59"/>
      <c r="D59"/>
      <c r="E59"/>
      <c r="F59"/>
      <c r="G59"/>
      <c r="H59"/>
      <c r="I59"/>
    </row>
    <row r="60" spans="1:9" s="113" customFormat="1" ht="18" customHeight="1">
      <c r="A60" s="195"/>
      <c r="B60"/>
      <c r="C60"/>
      <c r="D60"/>
      <c r="E60"/>
      <c r="F60"/>
      <c r="G60"/>
      <c r="H60"/>
      <c r="I60"/>
    </row>
    <row r="61" spans="1:9" s="113" customFormat="1" ht="18" customHeight="1">
      <c r="A61" s="195"/>
      <c r="B61"/>
      <c r="C61"/>
      <c r="D61"/>
      <c r="E61"/>
      <c r="F61"/>
      <c r="G61"/>
      <c r="H61"/>
      <c r="I61"/>
    </row>
    <row r="62" spans="1:9" s="113" customFormat="1" ht="18" customHeight="1">
      <c r="A62" s="195"/>
      <c r="B62"/>
      <c r="C62"/>
      <c r="D62"/>
      <c r="E62"/>
      <c r="F62"/>
      <c r="G62"/>
      <c r="H62"/>
      <c r="I62"/>
    </row>
    <row r="63" spans="1:9" s="113" customFormat="1" ht="18" customHeight="1">
      <c r="A63" s="195"/>
      <c r="B63"/>
      <c r="C63"/>
      <c r="D63"/>
      <c r="E63"/>
      <c r="F63"/>
      <c r="G63"/>
      <c r="H63"/>
      <c r="I63"/>
    </row>
    <row r="64" spans="1:9" s="113" customFormat="1" ht="18" customHeight="1">
      <c r="A64" s="195"/>
      <c r="B64"/>
      <c r="C64"/>
      <c r="D64"/>
      <c r="E64"/>
      <c r="F64"/>
      <c r="G64"/>
      <c r="H64"/>
      <c r="I64"/>
    </row>
    <row r="65" spans="1:9" s="113" customFormat="1" ht="18" customHeight="1">
      <c r="A65" s="195"/>
      <c r="B65"/>
      <c r="C65"/>
      <c r="D65"/>
      <c r="E65"/>
      <c r="F65"/>
      <c r="G65"/>
      <c r="H65"/>
      <c r="I65"/>
    </row>
    <row r="66" spans="1:9" s="113" customFormat="1" ht="18" customHeight="1">
      <c r="A66" s="195"/>
      <c r="B66"/>
      <c r="C66"/>
      <c r="D66"/>
      <c r="E66"/>
      <c r="F66"/>
      <c r="G66"/>
      <c r="H66"/>
      <c r="I66"/>
    </row>
    <row r="67" spans="1:9" s="113" customFormat="1" ht="18" customHeight="1">
      <c r="A67" s="195"/>
      <c r="B67"/>
      <c r="C67"/>
      <c r="D67"/>
      <c r="E67"/>
      <c r="F67"/>
      <c r="G67"/>
      <c r="H67"/>
      <c r="I67"/>
    </row>
    <row r="68" spans="1:9" s="113" customFormat="1" ht="18" customHeight="1">
      <c r="A68" s="195"/>
      <c r="B68"/>
      <c r="C68"/>
      <c r="D68"/>
      <c r="E68"/>
      <c r="F68"/>
      <c r="G68"/>
      <c r="H68"/>
      <c r="I68"/>
    </row>
    <row r="69" spans="1:9" s="113" customFormat="1" ht="18" customHeight="1">
      <c r="A69" s="195"/>
      <c r="B69"/>
      <c r="C69"/>
      <c r="D69"/>
      <c r="E69"/>
      <c r="F69"/>
      <c r="G69"/>
      <c r="H69"/>
      <c r="I69"/>
    </row>
    <row r="70" spans="1:9" s="113" customFormat="1" ht="24.95" customHeight="1">
      <c r="A70" s="195"/>
      <c r="B70"/>
      <c r="C70"/>
      <c r="D70"/>
      <c r="E70"/>
      <c r="F70"/>
      <c r="G70"/>
      <c r="H70"/>
      <c r="I70"/>
    </row>
    <row r="71" spans="1:9" s="113" customFormat="1" ht="24.95" customHeight="1">
      <c r="A71" s="195"/>
      <c r="B71"/>
      <c r="C71"/>
      <c r="D71"/>
      <c r="E71"/>
      <c r="F71"/>
      <c r="G71"/>
      <c r="H71"/>
      <c r="I71"/>
    </row>
    <row r="72" spans="1:9" s="113" customFormat="1" ht="24.95" customHeight="1">
      <c r="A72" s="195"/>
      <c r="B72"/>
      <c r="C72"/>
      <c r="D72"/>
      <c r="E72"/>
      <c r="F72"/>
      <c r="G72"/>
      <c r="H72"/>
      <c r="I72"/>
    </row>
    <row r="73" spans="1:9" s="113" customFormat="1">
      <c r="A73" s="195"/>
      <c r="B73"/>
      <c r="C73"/>
      <c r="D73"/>
      <c r="E73"/>
      <c r="F73"/>
      <c r="G73"/>
      <c r="H73"/>
      <c r="I73"/>
    </row>
    <row r="74" spans="1:9" s="113" customFormat="1">
      <c r="A74" s="195"/>
      <c r="B74"/>
      <c r="C74"/>
      <c r="D74"/>
      <c r="E74"/>
      <c r="F74"/>
      <c r="G74"/>
      <c r="H74"/>
      <c r="I74"/>
    </row>
  </sheetData>
  <mergeCells count="30">
    <mergeCell ref="D25:D27"/>
    <mergeCell ref="E25:E27"/>
    <mergeCell ref="H25:H27"/>
    <mergeCell ref="C25:C27"/>
    <mergeCell ref="E19:E20"/>
    <mergeCell ref="E21:E22"/>
    <mergeCell ref="H19:H22"/>
    <mergeCell ref="D19:D22"/>
    <mergeCell ref="C19:C22"/>
    <mergeCell ref="C11:C18"/>
    <mergeCell ref="D11:D18"/>
    <mergeCell ref="E11:E18"/>
    <mergeCell ref="H11:H18"/>
    <mergeCell ref="H6:H10"/>
    <mergeCell ref="A1:H1"/>
    <mergeCell ref="D40:D47"/>
    <mergeCell ref="C40:C47"/>
    <mergeCell ref="D33:D38"/>
    <mergeCell ref="C33:C38"/>
    <mergeCell ref="E33:E38"/>
    <mergeCell ref="E40:E47"/>
    <mergeCell ref="H40:H47"/>
    <mergeCell ref="D28:D32"/>
    <mergeCell ref="C28:C32"/>
    <mergeCell ref="E28:E32"/>
    <mergeCell ref="H28:H32"/>
    <mergeCell ref="H33:H38"/>
    <mergeCell ref="D6:D10"/>
    <mergeCell ref="C6:C10"/>
    <mergeCell ref="E8:E10"/>
  </mergeCells>
  <pageMargins left="0.70866141732283472" right="0.70866141732283472" top="0.74803149606299213" bottom="0.74803149606299213" header="0.31496062992125984" footer="0.31496062992125984"/>
  <pageSetup paperSize="9" scale="62" fitToHeight="0" orientation="portrait" r:id="rId1"/>
</worksheet>
</file>

<file path=xl/worksheets/sheet7.xml><?xml version="1.0" encoding="utf-8"?>
<worksheet xmlns="http://schemas.openxmlformats.org/spreadsheetml/2006/main" xmlns:r="http://schemas.openxmlformats.org/officeDocument/2006/relationships">
  <sheetPr codeName="Arkusz7">
    <tabColor theme="7" tint="-0.499984740745262"/>
    <pageSetUpPr fitToPage="1"/>
  </sheetPr>
  <dimension ref="A1:K261"/>
  <sheetViews>
    <sheetView view="pageBreakPreview" topLeftCell="A40" zoomScaleSheetLayoutView="100" workbookViewId="0">
      <selection activeCell="H36" sqref="H36"/>
    </sheetView>
  </sheetViews>
  <sheetFormatPr defaultColWidth="6.28515625" defaultRowHeight="11.25"/>
  <cols>
    <col min="1" max="1" width="4.42578125" style="956" customWidth="1"/>
    <col min="2" max="2" width="19.7109375" style="103" customWidth="1"/>
    <col min="3" max="3" width="11.5703125" style="103" bestFit="1" customWidth="1"/>
    <col min="4" max="4" width="23.7109375" style="103" customWidth="1"/>
    <col min="5" max="6" width="19.28515625" style="103" customWidth="1"/>
    <col min="7" max="7" width="19.140625" style="103" bestFit="1" customWidth="1"/>
    <col min="8" max="8" width="22" style="999" customWidth="1"/>
    <col min="9" max="9" width="18.140625" style="103" bestFit="1" customWidth="1"/>
    <col min="10" max="16384" width="6.28515625" style="103"/>
  </cols>
  <sheetData>
    <row r="1" spans="1:11" s="105" customFormat="1" ht="46.5" customHeight="1">
      <c r="A1" s="1229" t="s">
        <v>161</v>
      </c>
      <c r="B1" s="1229"/>
      <c r="C1" s="1229"/>
      <c r="D1" s="1229"/>
      <c r="E1" s="1229"/>
      <c r="F1" s="1229"/>
      <c r="G1" s="1229"/>
      <c r="H1" s="1229"/>
      <c r="I1" s="280"/>
      <c r="K1" s="281"/>
    </row>
    <row r="2" spans="1:11" ht="15">
      <c r="A2" s="977" t="s">
        <v>0</v>
      </c>
      <c r="B2" s="978"/>
      <c r="C2" s="979"/>
      <c r="D2" s="980"/>
      <c r="E2" s="981"/>
      <c r="F2" s="981"/>
      <c r="G2" s="982"/>
      <c r="H2" s="983" t="s">
        <v>562</v>
      </c>
      <c r="J2" s="104"/>
      <c r="K2" s="104"/>
    </row>
    <row r="3" spans="1:11" ht="23.25" customHeight="1" thickBot="1">
      <c r="A3" s="984" t="s">
        <v>86</v>
      </c>
      <c r="B3" s="984" t="s">
        <v>117</v>
      </c>
      <c r="C3" s="985" t="s">
        <v>85</v>
      </c>
      <c r="D3" s="984" t="s">
        <v>83</v>
      </c>
      <c r="E3" s="984" t="s">
        <v>84</v>
      </c>
      <c r="F3" s="984" t="s">
        <v>601</v>
      </c>
      <c r="G3" s="984" t="s">
        <v>118</v>
      </c>
      <c r="H3" s="984" t="s">
        <v>602</v>
      </c>
    </row>
    <row r="4" spans="1:11" ht="15.75" thickTop="1">
      <c r="A4" s="196">
        <v>1</v>
      </c>
      <c r="B4" s="986" t="s">
        <v>216</v>
      </c>
      <c r="C4" s="1234" t="s">
        <v>432</v>
      </c>
      <c r="D4" s="1234" t="s">
        <v>433</v>
      </c>
      <c r="E4" s="1234" t="s">
        <v>434</v>
      </c>
      <c r="F4" s="825">
        <v>19.37</v>
      </c>
      <c r="G4" s="846">
        <f>F4+F5</f>
        <v>69.460000000000008</v>
      </c>
      <c r="H4" s="1236" t="s">
        <v>538</v>
      </c>
    </row>
    <row r="5" spans="1:11" ht="15.75" thickBot="1">
      <c r="A5" s="192">
        <v>2</v>
      </c>
      <c r="B5" s="987" t="s">
        <v>196</v>
      </c>
      <c r="C5" s="1235"/>
      <c r="D5" s="1235"/>
      <c r="E5" s="1235"/>
      <c r="F5" s="830">
        <v>50.09</v>
      </c>
      <c r="G5" s="830"/>
      <c r="H5" s="1237"/>
    </row>
    <row r="6" spans="1:11" ht="76.5" thickTop="1" thickBot="1">
      <c r="A6" s="192">
        <v>3</v>
      </c>
      <c r="B6" s="832" t="s">
        <v>222</v>
      </c>
      <c r="C6" s="833" t="s">
        <v>436</v>
      </c>
      <c r="D6" s="834" t="s">
        <v>437</v>
      </c>
      <c r="E6" s="834" t="s">
        <v>408</v>
      </c>
      <c r="F6" s="835">
        <v>176.62</v>
      </c>
      <c r="G6" s="835">
        <f>F6</f>
        <v>176.62</v>
      </c>
      <c r="H6" s="880" t="s">
        <v>539</v>
      </c>
    </row>
    <row r="7" spans="1:11" ht="46.5" thickTop="1" thickBot="1">
      <c r="A7" s="192">
        <v>4</v>
      </c>
      <c r="B7" s="832" t="s">
        <v>221</v>
      </c>
      <c r="C7" s="833" t="s">
        <v>438</v>
      </c>
      <c r="D7" s="834" t="s">
        <v>439</v>
      </c>
      <c r="E7" s="834" t="s">
        <v>434</v>
      </c>
      <c r="F7" s="835">
        <v>123.54</v>
      </c>
      <c r="G7" s="835">
        <f>F7</f>
        <v>123.54</v>
      </c>
      <c r="H7" s="880" t="s">
        <v>504</v>
      </c>
    </row>
    <row r="8" spans="1:11" ht="31.5" thickTop="1" thickBot="1">
      <c r="A8" s="192">
        <v>5</v>
      </c>
      <c r="B8" s="832" t="s">
        <v>205</v>
      </c>
      <c r="C8" s="833" t="s">
        <v>440</v>
      </c>
      <c r="D8" s="834" t="s">
        <v>441</v>
      </c>
      <c r="E8" s="834" t="s">
        <v>408</v>
      </c>
      <c r="F8" s="835">
        <v>552.38</v>
      </c>
      <c r="G8" s="835">
        <f>F8</f>
        <v>552.38</v>
      </c>
      <c r="H8" s="838" t="s">
        <v>506</v>
      </c>
    </row>
    <row r="9" spans="1:11" ht="31.5" thickTop="1" thickBot="1">
      <c r="A9" s="192">
        <v>6</v>
      </c>
      <c r="B9" s="832" t="s">
        <v>205</v>
      </c>
      <c r="C9" s="837" t="s">
        <v>442</v>
      </c>
      <c r="D9" s="838" t="s">
        <v>443</v>
      </c>
      <c r="E9" s="838" t="s">
        <v>408</v>
      </c>
      <c r="F9" s="839">
        <v>991.67</v>
      </c>
      <c r="G9" s="839">
        <f>F9</f>
        <v>991.67</v>
      </c>
      <c r="H9" s="880" t="s">
        <v>603</v>
      </c>
    </row>
    <row r="10" spans="1:11" ht="31.5" thickTop="1" thickBot="1">
      <c r="A10" s="192">
        <v>7</v>
      </c>
      <c r="B10" s="832" t="s">
        <v>193</v>
      </c>
      <c r="C10" s="837" t="s">
        <v>444</v>
      </c>
      <c r="D10" s="838" t="s">
        <v>445</v>
      </c>
      <c r="E10" s="838" t="s">
        <v>434</v>
      </c>
      <c r="F10" s="839">
        <v>353.33</v>
      </c>
      <c r="G10" s="839">
        <f>F10</f>
        <v>353.33</v>
      </c>
      <c r="H10" s="838" t="s">
        <v>506</v>
      </c>
    </row>
    <row r="11" spans="1:11" ht="15.75" thickTop="1">
      <c r="A11" s="192">
        <v>8</v>
      </c>
      <c r="B11" s="988" t="s">
        <v>214</v>
      </c>
      <c r="C11" s="1240" t="s">
        <v>446</v>
      </c>
      <c r="D11" s="1243" t="s">
        <v>447</v>
      </c>
      <c r="E11" s="1243" t="s">
        <v>434</v>
      </c>
      <c r="F11" s="840">
        <v>779</v>
      </c>
      <c r="G11" s="847"/>
      <c r="H11" s="1223" t="s">
        <v>540</v>
      </c>
    </row>
    <row r="12" spans="1:11" ht="15">
      <c r="A12" s="192">
        <v>9</v>
      </c>
      <c r="B12" s="989" t="s">
        <v>196</v>
      </c>
      <c r="C12" s="1241"/>
      <c r="D12" s="1239"/>
      <c r="E12" s="1239"/>
      <c r="F12" s="826">
        <v>1330.2</v>
      </c>
      <c r="G12" s="848"/>
      <c r="H12" s="1224"/>
    </row>
    <row r="13" spans="1:11" ht="15">
      <c r="A13" s="192">
        <v>10</v>
      </c>
      <c r="B13" s="989" t="s">
        <v>197</v>
      </c>
      <c r="C13" s="1241"/>
      <c r="D13" s="1239"/>
      <c r="E13" s="1239"/>
      <c r="F13" s="826">
        <v>569.26</v>
      </c>
      <c r="G13" s="848">
        <f>SUM(F13,F12,F11,F14,F15)</f>
        <v>3793.8</v>
      </c>
      <c r="H13" s="1224"/>
    </row>
    <row r="14" spans="1:11" ht="15">
      <c r="A14" s="192">
        <v>11</v>
      </c>
      <c r="B14" s="989" t="s">
        <v>223</v>
      </c>
      <c r="C14" s="1241"/>
      <c r="D14" s="1239"/>
      <c r="E14" s="1239"/>
      <c r="F14" s="826">
        <v>709.29</v>
      </c>
      <c r="G14" s="848"/>
      <c r="H14" s="1224"/>
    </row>
    <row r="15" spans="1:11" ht="15.75" thickBot="1">
      <c r="A15" s="192">
        <v>12</v>
      </c>
      <c r="B15" s="990" t="s">
        <v>202</v>
      </c>
      <c r="C15" s="1242"/>
      <c r="D15" s="1237"/>
      <c r="E15" s="1237"/>
      <c r="F15" s="831">
        <v>406.05</v>
      </c>
      <c r="G15" s="849"/>
      <c r="H15" s="1225"/>
    </row>
    <row r="16" spans="1:11" ht="31.5" thickTop="1" thickBot="1">
      <c r="A16" s="192">
        <v>13</v>
      </c>
      <c r="B16" s="832" t="s">
        <v>204</v>
      </c>
      <c r="C16" s="837" t="s">
        <v>449</v>
      </c>
      <c r="D16" s="838" t="s">
        <v>450</v>
      </c>
      <c r="E16" s="838" t="s">
        <v>434</v>
      </c>
      <c r="F16" s="839">
        <v>326.27999999999997</v>
      </c>
      <c r="G16" s="839">
        <v>326.27999999999997</v>
      </c>
      <c r="H16" s="838" t="s">
        <v>506</v>
      </c>
    </row>
    <row r="17" spans="1:8" ht="31.5" thickTop="1" thickBot="1">
      <c r="A17" s="192">
        <v>14</v>
      </c>
      <c r="B17" s="832" t="s">
        <v>213</v>
      </c>
      <c r="C17" s="837" t="s">
        <v>448</v>
      </c>
      <c r="D17" s="838" t="s">
        <v>451</v>
      </c>
      <c r="E17" s="838" t="s">
        <v>434</v>
      </c>
      <c r="F17" s="839">
        <v>53.3</v>
      </c>
      <c r="G17" s="839">
        <v>53.3</v>
      </c>
      <c r="H17" s="838" t="s">
        <v>506</v>
      </c>
    </row>
    <row r="18" spans="1:8" ht="31.5" thickTop="1" thickBot="1">
      <c r="A18" s="192">
        <v>15</v>
      </c>
      <c r="B18" s="832" t="s">
        <v>222</v>
      </c>
      <c r="C18" s="837" t="s">
        <v>452</v>
      </c>
      <c r="D18" s="838" t="s">
        <v>453</v>
      </c>
      <c r="E18" s="838" t="s">
        <v>434</v>
      </c>
      <c r="F18" s="839">
        <v>386.6</v>
      </c>
      <c r="G18" s="839">
        <v>386.6</v>
      </c>
      <c r="H18" s="838"/>
    </row>
    <row r="19" spans="1:8" ht="31.5" thickTop="1" thickBot="1">
      <c r="A19" s="192">
        <v>16</v>
      </c>
      <c r="B19" s="832" t="s">
        <v>202</v>
      </c>
      <c r="C19" s="837" t="s">
        <v>454</v>
      </c>
      <c r="D19" s="838" t="s">
        <v>455</v>
      </c>
      <c r="E19" s="838" t="s">
        <v>434</v>
      </c>
      <c r="F19" s="839">
        <v>494.8</v>
      </c>
      <c r="G19" s="839">
        <f>F19</f>
        <v>494.8</v>
      </c>
      <c r="H19" s="838" t="s">
        <v>506</v>
      </c>
    </row>
    <row r="20" spans="1:8" ht="31.5" thickTop="1" thickBot="1">
      <c r="A20" s="192">
        <v>17</v>
      </c>
      <c r="B20" s="832" t="s">
        <v>196</v>
      </c>
      <c r="C20" s="837" t="s">
        <v>456</v>
      </c>
      <c r="D20" s="838" t="s">
        <v>457</v>
      </c>
      <c r="E20" s="838" t="s">
        <v>434</v>
      </c>
      <c r="F20" s="839">
        <v>436.31</v>
      </c>
      <c r="G20" s="839">
        <f>F20</f>
        <v>436.31</v>
      </c>
      <c r="H20" s="838"/>
    </row>
    <row r="21" spans="1:8" ht="46.5" thickTop="1" thickBot="1">
      <c r="A21" s="192">
        <v>18</v>
      </c>
      <c r="B21" s="832" t="s">
        <v>193</v>
      </c>
      <c r="C21" s="837" t="s">
        <v>458</v>
      </c>
      <c r="D21" s="838" t="s">
        <v>459</v>
      </c>
      <c r="E21" s="838" t="s">
        <v>434</v>
      </c>
      <c r="F21" s="839">
        <v>15.68</v>
      </c>
      <c r="G21" s="839">
        <f>F21</f>
        <v>15.68</v>
      </c>
      <c r="H21" s="838" t="s">
        <v>541</v>
      </c>
    </row>
    <row r="22" spans="1:8" ht="46.5" thickTop="1" thickBot="1">
      <c r="A22" s="192">
        <v>19</v>
      </c>
      <c r="B22" s="832" t="s">
        <v>200</v>
      </c>
      <c r="C22" s="836" t="s">
        <v>460</v>
      </c>
      <c r="D22" s="836" t="s">
        <v>461</v>
      </c>
      <c r="E22" s="836" t="s">
        <v>434</v>
      </c>
      <c r="F22" s="842">
        <v>159.38</v>
      </c>
      <c r="G22" s="842">
        <f>F22</f>
        <v>159.38</v>
      </c>
      <c r="H22" s="954" t="s">
        <v>504</v>
      </c>
    </row>
    <row r="23" spans="1:8" ht="46.5" thickTop="1" thickBot="1">
      <c r="A23" s="192">
        <v>20</v>
      </c>
      <c r="B23" s="832" t="s">
        <v>218</v>
      </c>
      <c r="C23" s="837" t="s">
        <v>462</v>
      </c>
      <c r="D23" s="838" t="s">
        <v>463</v>
      </c>
      <c r="E23" s="838" t="s">
        <v>434</v>
      </c>
      <c r="F23" s="839">
        <v>263.95</v>
      </c>
      <c r="G23" s="839">
        <v>263.95</v>
      </c>
      <c r="H23" s="838" t="s">
        <v>542</v>
      </c>
    </row>
    <row r="24" spans="1:8" ht="31.5" thickTop="1" thickBot="1">
      <c r="A24" s="192">
        <v>21</v>
      </c>
      <c r="B24" s="832" t="s">
        <v>215</v>
      </c>
      <c r="C24" s="837" t="s">
        <v>464</v>
      </c>
      <c r="D24" s="838" t="s">
        <v>465</v>
      </c>
      <c r="E24" s="838" t="s">
        <v>434</v>
      </c>
      <c r="F24" s="839">
        <v>178.65</v>
      </c>
      <c r="G24" s="839">
        <f>F24</f>
        <v>178.65</v>
      </c>
      <c r="H24" s="957"/>
    </row>
    <row r="25" spans="1:8" ht="46.5" thickTop="1" thickBot="1">
      <c r="A25" s="192">
        <v>22</v>
      </c>
      <c r="B25" s="832" t="s">
        <v>203</v>
      </c>
      <c r="C25" s="837" t="s">
        <v>464</v>
      </c>
      <c r="D25" s="838" t="s">
        <v>466</v>
      </c>
      <c r="E25" s="838" t="s">
        <v>434</v>
      </c>
      <c r="F25" s="839">
        <v>337.33</v>
      </c>
      <c r="G25" s="839">
        <f>F25</f>
        <v>337.33</v>
      </c>
      <c r="H25" s="838" t="s">
        <v>543</v>
      </c>
    </row>
    <row r="26" spans="1:8" ht="46.5" thickTop="1" thickBot="1">
      <c r="A26" s="192">
        <v>23</v>
      </c>
      <c r="B26" s="832" t="s">
        <v>205</v>
      </c>
      <c r="C26" s="837" t="s">
        <v>467</v>
      </c>
      <c r="D26" s="838" t="s">
        <v>468</v>
      </c>
      <c r="E26" s="838" t="s">
        <v>408</v>
      </c>
      <c r="F26" s="839">
        <v>1916.15</v>
      </c>
      <c r="G26" s="839">
        <f>F26</f>
        <v>1916.15</v>
      </c>
      <c r="H26" s="838" t="s">
        <v>544</v>
      </c>
    </row>
    <row r="27" spans="1:8" ht="46.5" thickTop="1" thickBot="1">
      <c r="A27" s="192">
        <v>24</v>
      </c>
      <c r="B27" s="832" t="s">
        <v>193</v>
      </c>
      <c r="C27" s="837" t="s">
        <v>469</v>
      </c>
      <c r="D27" s="838" t="s">
        <v>470</v>
      </c>
      <c r="E27" s="838" t="s">
        <v>434</v>
      </c>
      <c r="F27" s="839">
        <v>89.17</v>
      </c>
      <c r="G27" s="839">
        <f>F27</f>
        <v>89.17</v>
      </c>
      <c r="H27" s="838" t="s">
        <v>545</v>
      </c>
    </row>
    <row r="28" spans="1:8" ht="46.5" thickTop="1" thickBot="1">
      <c r="A28" s="192">
        <v>25</v>
      </c>
      <c r="B28" s="832" t="s">
        <v>222</v>
      </c>
      <c r="C28" s="837" t="s">
        <v>471</v>
      </c>
      <c r="D28" s="838" t="s">
        <v>472</v>
      </c>
      <c r="E28" s="838" t="s">
        <v>408</v>
      </c>
      <c r="F28" s="839">
        <v>148.94999999999999</v>
      </c>
      <c r="G28" s="839">
        <f>F28</f>
        <v>148.94999999999999</v>
      </c>
      <c r="H28" s="838" t="s">
        <v>546</v>
      </c>
    </row>
    <row r="29" spans="1:8" ht="15.75" thickTop="1">
      <c r="A29" s="192">
        <v>26</v>
      </c>
      <c r="B29" s="988" t="s">
        <v>223</v>
      </c>
      <c r="C29" s="1240" t="s">
        <v>473</v>
      </c>
      <c r="D29" s="1243" t="s">
        <v>474</v>
      </c>
      <c r="E29" s="1243" t="s">
        <v>434</v>
      </c>
      <c r="F29" s="840">
        <v>2368.85</v>
      </c>
      <c r="G29" s="847"/>
      <c r="H29" s="1243"/>
    </row>
    <row r="30" spans="1:8" ht="15.75" thickBot="1">
      <c r="A30" s="192">
        <v>27</v>
      </c>
      <c r="B30" s="990" t="s">
        <v>196</v>
      </c>
      <c r="C30" s="1242"/>
      <c r="D30" s="1237"/>
      <c r="E30" s="1237"/>
      <c r="F30" s="831">
        <v>3.14</v>
      </c>
      <c r="G30" s="849">
        <f>SUM(F30,F29)</f>
        <v>2371.9899999999998</v>
      </c>
      <c r="H30" s="1237"/>
    </row>
    <row r="31" spans="1:8" ht="15.75" thickTop="1">
      <c r="A31" s="192">
        <v>28</v>
      </c>
      <c r="B31" s="988" t="s">
        <v>216</v>
      </c>
      <c r="C31" s="1240" t="s">
        <v>475</v>
      </c>
      <c r="D31" s="1243" t="s">
        <v>476</v>
      </c>
      <c r="E31" s="1243" t="s">
        <v>434</v>
      </c>
      <c r="F31" s="840">
        <v>11440.95</v>
      </c>
      <c r="G31" s="847"/>
      <c r="H31" s="1243" t="s">
        <v>620</v>
      </c>
    </row>
    <row r="32" spans="1:8" ht="15">
      <c r="A32" s="192">
        <v>29</v>
      </c>
      <c r="B32" s="989" t="s">
        <v>202</v>
      </c>
      <c r="C32" s="1241"/>
      <c r="D32" s="1239"/>
      <c r="E32" s="1239"/>
      <c r="F32" s="826">
        <v>111.33</v>
      </c>
      <c r="G32" s="848">
        <f>SUM(F32,F31,F33)</f>
        <v>14410.11</v>
      </c>
      <c r="H32" s="1239"/>
    </row>
    <row r="33" spans="1:8" ht="15.75" thickBot="1">
      <c r="A33" s="192">
        <v>30</v>
      </c>
      <c r="B33" s="990" t="s">
        <v>196</v>
      </c>
      <c r="C33" s="1242"/>
      <c r="D33" s="1237"/>
      <c r="E33" s="1237"/>
      <c r="F33" s="831">
        <v>2857.83</v>
      </c>
      <c r="G33" s="849"/>
      <c r="H33" s="1237"/>
    </row>
    <row r="34" spans="1:8" ht="30.75" thickTop="1">
      <c r="A34" s="192">
        <v>31</v>
      </c>
      <c r="B34" s="1244" t="s">
        <v>201</v>
      </c>
      <c r="C34" s="1240" t="s">
        <v>477</v>
      </c>
      <c r="D34" s="1243" t="s">
        <v>478</v>
      </c>
      <c r="E34" s="843" t="s">
        <v>434</v>
      </c>
      <c r="F34" s="840">
        <v>4750.4399999999996</v>
      </c>
      <c r="G34" s="847">
        <f>SUM(F34,F35)</f>
        <v>4871.8799999999992</v>
      </c>
      <c r="H34" s="1243" t="s">
        <v>604</v>
      </c>
    </row>
    <row r="35" spans="1:8" ht="15.75" thickBot="1">
      <c r="A35" s="192">
        <v>32</v>
      </c>
      <c r="B35" s="1245"/>
      <c r="C35" s="1242"/>
      <c r="D35" s="1237"/>
      <c r="E35" s="844" t="s">
        <v>408</v>
      </c>
      <c r="F35" s="831">
        <v>121.44</v>
      </c>
      <c r="G35" s="849"/>
      <c r="H35" s="1237"/>
    </row>
    <row r="36" spans="1:8" ht="46.5" thickTop="1" thickBot="1">
      <c r="A36" s="192">
        <v>33</v>
      </c>
      <c r="B36" s="832" t="s">
        <v>213</v>
      </c>
      <c r="C36" s="837" t="s">
        <v>479</v>
      </c>
      <c r="D36" s="838" t="s">
        <v>480</v>
      </c>
      <c r="E36" s="838" t="s">
        <v>434</v>
      </c>
      <c r="F36" s="839">
        <v>792.5</v>
      </c>
      <c r="G36" s="839">
        <f>F36</f>
        <v>792.5</v>
      </c>
      <c r="H36" s="838" t="s">
        <v>535</v>
      </c>
    </row>
    <row r="37" spans="1:8" ht="15.75" thickTop="1">
      <c r="A37" s="192">
        <v>34</v>
      </c>
      <c r="B37" s="988" t="s">
        <v>206</v>
      </c>
      <c r="C37" s="1240" t="s">
        <v>435</v>
      </c>
      <c r="D37" s="1243" t="s">
        <v>481</v>
      </c>
      <c r="E37" s="1243" t="s">
        <v>434</v>
      </c>
      <c r="F37" s="840">
        <v>1855.07</v>
      </c>
      <c r="G37" s="847"/>
      <c r="H37" s="1243" t="s">
        <v>605</v>
      </c>
    </row>
    <row r="38" spans="1:8" ht="15">
      <c r="A38" s="192">
        <v>35</v>
      </c>
      <c r="B38" s="989" t="s">
        <v>207</v>
      </c>
      <c r="C38" s="1241"/>
      <c r="D38" s="1239"/>
      <c r="E38" s="1239"/>
      <c r="F38" s="826">
        <v>4995</v>
      </c>
      <c r="G38" s="848"/>
      <c r="H38" s="1239"/>
    </row>
    <row r="39" spans="1:8" ht="15">
      <c r="A39" s="192">
        <v>36</v>
      </c>
      <c r="B39" s="989" t="s">
        <v>12</v>
      </c>
      <c r="C39" s="1241"/>
      <c r="D39" s="1239"/>
      <c r="E39" s="1239"/>
      <c r="F39" s="826">
        <v>1527</v>
      </c>
      <c r="G39" s="848"/>
      <c r="H39" s="1239"/>
    </row>
    <row r="40" spans="1:8" ht="15">
      <c r="A40" s="192">
        <v>37</v>
      </c>
      <c r="B40" s="989" t="s">
        <v>199</v>
      </c>
      <c r="C40" s="1241"/>
      <c r="D40" s="1239"/>
      <c r="E40" s="1239"/>
      <c r="F40" s="826">
        <v>98.74</v>
      </c>
      <c r="G40" s="848">
        <f>SUM(F40,F39,F38,F37,F41,F42,F43,F44)</f>
        <v>22819.29</v>
      </c>
      <c r="H40" s="1239"/>
    </row>
    <row r="41" spans="1:8" ht="15">
      <c r="A41" s="192">
        <v>38</v>
      </c>
      <c r="B41" s="989" t="s">
        <v>223</v>
      </c>
      <c r="C41" s="1241"/>
      <c r="D41" s="1239"/>
      <c r="E41" s="1239"/>
      <c r="F41" s="826">
        <v>1911.85</v>
      </c>
      <c r="G41" s="848"/>
      <c r="H41" s="1239"/>
    </row>
    <row r="42" spans="1:8" ht="15">
      <c r="A42" s="192">
        <v>39</v>
      </c>
      <c r="B42" s="989" t="s">
        <v>217</v>
      </c>
      <c r="C42" s="1241"/>
      <c r="D42" s="1239"/>
      <c r="E42" s="1239"/>
      <c r="F42" s="826">
        <v>4356.09</v>
      </c>
      <c r="G42" s="848"/>
      <c r="H42" s="1239"/>
    </row>
    <row r="43" spans="1:8" ht="15">
      <c r="A43" s="192">
        <v>40</v>
      </c>
      <c r="B43" s="989" t="s">
        <v>198</v>
      </c>
      <c r="C43" s="1241"/>
      <c r="D43" s="1239"/>
      <c r="E43" s="1239"/>
      <c r="F43" s="826">
        <v>6474</v>
      </c>
      <c r="G43" s="848"/>
      <c r="H43" s="1239"/>
    </row>
    <row r="44" spans="1:8" ht="15.75" thickBot="1">
      <c r="A44" s="192">
        <v>41</v>
      </c>
      <c r="B44" s="990" t="s">
        <v>219</v>
      </c>
      <c r="C44" s="1242"/>
      <c r="D44" s="1237"/>
      <c r="E44" s="1237"/>
      <c r="F44" s="831">
        <v>1601.54</v>
      </c>
      <c r="G44" s="849"/>
      <c r="H44" s="1237"/>
    </row>
    <row r="45" spans="1:8" ht="15.75" thickTop="1">
      <c r="A45" s="192">
        <v>42</v>
      </c>
      <c r="B45" s="988" t="s">
        <v>215</v>
      </c>
      <c r="C45" s="1240" t="s">
        <v>483</v>
      </c>
      <c r="D45" s="1243" t="s">
        <v>482</v>
      </c>
      <c r="E45" s="1243" t="s">
        <v>434</v>
      </c>
      <c r="F45" s="840">
        <v>16593.07</v>
      </c>
      <c r="G45" s="847"/>
      <c r="H45" s="1243" t="s">
        <v>504</v>
      </c>
    </row>
    <row r="46" spans="1:8" ht="15">
      <c r="A46" s="192">
        <v>43</v>
      </c>
      <c r="B46" s="989" t="s">
        <v>212</v>
      </c>
      <c r="C46" s="1241"/>
      <c r="D46" s="1239"/>
      <c r="E46" s="1239"/>
      <c r="F46" s="827">
        <v>3514.07</v>
      </c>
      <c r="G46" s="851">
        <f>SUM(F46,F45,F47,F48)</f>
        <v>24406.28</v>
      </c>
      <c r="H46" s="1239"/>
    </row>
    <row r="47" spans="1:8" ht="15">
      <c r="A47" s="192">
        <v>44</v>
      </c>
      <c r="B47" s="989" t="s">
        <v>204</v>
      </c>
      <c r="C47" s="1241"/>
      <c r="D47" s="1239"/>
      <c r="E47" s="1239"/>
      <c r="F47" s="828">
        <v>4297.68</v>
      </c>
      <c r="G47" s="851"/>
      <c r="H47" s="1239"/>
    </row>
    <row r="48" spans="1:8" ht="15.75" thickBot="1">
      <c r="A48" s="192">
        <v>45</v>
      </c>
      <c r="B48" s="990" t="s">
        <v>220</v>
      </c>
      <c r="C48" s="1242"/>
      <c r="D48" s="1237"/>
      <c r="E48" s="1237"/>
      <c r="F48" s="831">
        <v>1.46</v>
      </c>
      <c r="G48" s="849"/>
      <c r="H48" s="1237"/>
    </row>
    <row r="49" spans="1:8" ht="31.5" thickTop="1" thickBot="1">
      <c r="A49" s="192">
        <v>46</v>
      </c>
      <c r="B49" s="832" t="s">
        <v>196</v>
      </c>
      <c r="C49" s="837" t="s">
        <v>484</v>
      </c>
      <c r="D49" s="838" t="s">
        <v>485</v>
      </c>
      <c r="E49" s="838" t="s">
        <v>434</v>
      </c>
      <c r="F49" s="839">
        <v>742.39</v>
      </c>
      <c r="G49" s="839">
        <f>F49</f>
        <v>742.39</v>
      </c>
      <c r="H49" s="838"/>
    </row>
    <row r="50" spans="1:8" ht="31.5" thickTop="1" thickBot="1">
      <c r="A50" s="192">
        <v>47</v>
      </c>
      <c r="B50" s="832" t="s">
        <v>201</v>
      </c>
      <c r="C50" s="837" t="s">
        <v>486</v>
      </c>
      <c r="D50" s="838" t="s">
        <v>487</v>
      </c>
      <c r="E50" s="838" t="s">
        <v>434</v>
      </c>
      <c r="F50" s="839">
        <v>1057.98</v>
      </c>
      <c r="G50" s="839">
        <f>F50</f>
        <v>1057.98</v>
      </c>
      <c r="H50" s="838"/>
    </row>
    <row r="51" spans="1:8" ht="15.75" thickTop="1">
      <c r="A51" s="192">
        <v>48</v>
      </c>
      <c r="B51" s="988" t="s">
        <v>201</v>
      </c>
      <c r="C51" s="1240" t="s">
        <v>488</v>
      </c>
      <c r="D51" s="1243" t="s">
        <v>489</v>
      </c>
      <c r="E51" s="1243" t="s">
        <v>434</v>
      </c>
      <c r="F51" s="840">
        <v>690.43</v>
      </c>
      <c r="G51" s="847"/>
      <c r="H51" s="1243"/>
    </row>
    <row r="52" spans="1:8" ht="15.75" thickBot="1">
      <c r="A52" s="192">
        <v>49</v>
      </c>
      <c r="B52" s="990" t="s">
        <v>196</v>
      </c>
      <c r="C52" s="1242"/>
      <c r="D52" s="1237"/>
      <c r="E52" s="1237"/>
      <c r="F52" s="831">
        <v>4.4400000000000004</v>
      </c>
      <c r="G52" s="849">
        <f>SUM(F52,F51)</f>
        <v>694.87</v>
      </c>
      <c r="H52" s="1237"/>
    </row>
    <row r="53" spans="1:8" ht="15.75" thickTop="1">
      <c r="A53" s="192">
        <v>50</v>
      </c>
      <c r="B53" s="991" t="s">
        <v>200</v>
      </c>
      <c r="C53" s="1238" t="s">
        <v>490</v>
      </c>
      <c r="D53" s="1238" t="s">
        <v>491</v>
      </c>
      <c r="E53" s="1238" t="s">
        <v>434</v>
      </c>
      <c r="F53" s="841">
        <v>623.48</v>
      </c>
      <c r="G53" s="850"/>
      <c r="H53" s="1239" t="s">
        <v>606</v>
      </c>
    </row>
    <row r="54" spans="1:8" ht="15">
      <c r="A54" s="192">
        <v>51</v>
      </c>
      <c r="B54" s="989" t="s">
        <v>203</v>
      </c>
      <c r="C54" s="1238"/>
      <c r="D54" s="1238"/>
      <c r="E54" s="1238"/>
      <c r="F54" s="829">
        <v>393.1</v>
      </c>
      <c r="G54" s="852"/>
      <c r="H54" s="1239"/>
    </row>
    <row r="55" spans="1:8" ht="15">
      <c r="A55" s="192">
        <v>52</v>
      </c>
      <c r="B55" s="989" t="s">
        <v>214</v>
      </c>
      <c r="C55" s="1238"/>
      <c r="D55" s="1238"/>
      <c r="E55" s="1238"/>
      <c r="F55" s="826">
        <v>187</v>
      </c>
      <c r="G55" s="848"/>
      <c r="H55" s="1239"/>
    </row>
    <row r="56" spans="1:8" ht="15">
      <c r="A56" s="192">
        <v>53</v>
      </c>
      <c r="B56" s="989" t="s">
        <v>197</v>
      </c>
      <c r="C56" s="1238"/>
      <c r="D56" s="1238"/>
      <c r="E56" s="1238"/>
      <c r="F56" s="826">
        <v>617.14</v>
      </c>
      <c r="G56" s="848"/>
      <c r="H56" s="1239"/>
    </row>
    <row r="57" spans="1:8" ht="15">
      <c r="A57" s="192">
        <v>54</v>
      </c>
      <c r="B57" s="989" t="s">
        <v>207</v>
      </c>
      <c r="C57" s="1238"/>
      <c r="D57" s="1238"/>
      <c r="E57" s="1238"/>
      <c r="F57" s="826">
        <v>3.4</v>
      </c>
      <c r="G57" s="848">
        <f>SUM(F57,F56,F55,F54,F53,F58,F59,F60)</f>
        <v>3903.46</v>
      </c>
      <c r="H57" s="1239"/>
    </row>
    <row r="58" spans="1:8" ht="15">
      <c r="A58" s="192">
        <v>55</v>
      </c>
      <c r="B58" s="989" t="s">
        <v>193</v>
      </c>
      <c r="C58" s="1238"/>
      <c r="D58" s="1238"/>
      <c r="E58" s="1238"/>
      <c r="F58" s="826">
        <v>172.56</v>
      </c>
      <c r="G58" s="848"/>
      <c r="H58" s="1239"/>
    </row>
    <row r="59" spans="1:8" ht="15">
      <c r="A59" s="192">
        <v>56</v>
      </c>
      <c r="B59" s="989" t="s">
        <v>221</v>
      </c>
      <c r="C59" s="1238"/>
      <c r="D59" s="1238"/>
      <c r="E59" s="1238"/>
      <c r="F59" s="826">
        <v>802.39</v>
      </c>
      <c r="G59" s="848"/>
      <c r="H59" s="1239"/>
    </row>
    <row r="60" spans="1:8" ht="15.75" thickBot="1">
      <c r="A60" s="192">
        <v>57</v>
      </c>
      <c r="B60" s="990" t="s">
        <v>208</v>
      </c>
      <c r="C60" s="1235"/>
      <c r="D60" s="1235"/>
      <c r="E60" s="1235"/>
      <c r="F60" s="831">
        <v>1104.3900000000001</v>
      </c>
      <c r="G60" s="849"/>
      <c r="H60" s="1237"/>
    </row>
    <row r="61" spans="1:8" ht="46.5" thickTop="1" thickBot="1">
      <c r="A61" s="192">
        <v>58</v>
      </c>
      <c r="B61" s="992" t="s">
        <v>218</v>
      </c>
      <c r="C61" s="845" t="s">
        <v>492</v>
      </c>
      <c r="D61" s="837" t="s">
        <v>493</v>
      </c>
      <c r="E61" s="836" t="s">
        <v>434</v>
      </c>
      <c r="F61" s="839">
        <v>1131.08</v>
      </c>
      <c r="G61" s="839">
        <v>1131.08</v>
      </c>
      <c r="H61" s="838" t="s">
        <v>543</v>
      </c>
    </row>
    <row r="62" spans="1:8" ht="46.5" thickTop="1" thickBot="1">
      <c r="A62" s="192">
        <v>59</v>
      </c>
      <c r="B62" s="992" t="s">
        <v>191</v>
      </c>
      <c r="C62" s="845" t="s">
        <v>494</v>
      </c>
      <c r="D62" s="837" t="s">
        <v>495</v>
      </c>
      <c r="E62" s="836" t="s">
        <v>434</v>
      </c>
      <c r="F62" s="839">
        <v>4.5199999999999996</v>
      </c>
      <c r="G62" s="839">
        <v>4.5199999999999996</v>
      </c>
      <c r="H62" s="838" t="s">
        <v>547</v>
      </c>
    </row>
    <row r="63" spans="1:8" ht="46.5" thickTop="1" thickBot="1">
      <c r="A63" s="192">
        <v>60</v>
      </c>
      <c r="B63" s="992" t="s">
        <v>203</v>
      </c>
      <c r="C63" s="845" t="s">
        <v>496</v>
      </c>
      <c r="D63" s="837" t="s">
        <v>497</v>
      </c>
      <c r="E63" s="836" t="s">
        <v>434</v>
      </c>
      <c r="F63" s="839">
        <v>957.9</v>
      </c>
      <c r="G63" s="839">
        <f>F63</f>
        <v>957.9</v>
      </c>
      <c r="H63" s="838" t="s">
        <v>548</v>
      </c>
    </row>
    <row r="64" spans="1:8" ht="46.5" thickTop="1" thickBot="1">
      <c r="A64" s="192">
        <v>61</v>
      </c>
      <c r="B64" s="993" t="s">
        <v>200</v>
      </c>
      <c r="C64" s="845" t="s">
        <v>498</v>
      </c>
      <c r="D64" s="837" t="s">
        <v>499</v>
      </c>
      <c r="E64" s="836" t="s">
        <v>434</v>
      </c>
      <c r="F64" s="839">
        <v>1205.1199999999999</v>
      </c>
      <c r="G64" s="839">
        <f>F64</f>
        <v>1205.1199999999999</v>
      </c>
      <c r="H64" s="838" t="s">
        <v>548</v>
      </c>
    </row>
    <row r="65" spans="1:9" ht="61.5" thickTop="1" thickBot="1">
      <c r="A65" s="192">
        <v>62</v>
      </c>
      <c r="B65" s="993" t="s">
        <v>210</v>
      </c>
      <c r="C65" s="845" t="s">
        <v>500</v>
      </c>
      <c r="D65" s="837" t="s">
        <v>501</v>
      </c>
      <c r="E65" s="836" t="s">
        <v>408</v>
      </c>
      <c r="F65" s="839">
        <v>2197.2600000000002</v>
      </c>
      <c r="G65" s="839">
        <f>F65</f>
        <v>2197.2600000000002</v>
      </c>
      <c r="H65" s="838" t="s">
        <v>549</v>
      </c>
    </row>
    <row r="66" spans="1:9" ht="31.5" thickTop="1" thickBot="1">
      <c r="A66" s="192">
        <v>63</v>
      </c>
      <c r="B66" s="993" t="s">
        <v>221</v>
      </c>
      <c r="C66" s="845" t="s">
        <v>502</v>
      </c>
      <c r="D66" s="837" t="s">
        <v>503</v>
      </c>
      <c r="E66" s="836" t="s">
        <v>434</v>
      </c>
      <c r="F66" s="839">
        <v>365.9</v>
      </c>
      <c r="G66" s="839">
        <f>F66</f>
        <v>365.9</v>
      </c>
      <c r="H66" s="838" t="s">
        <v>506</v>
      </c>
    </row>
    <row r="67" spans="1:9" ht="16.5" customHeight="1" thickTop="1" thickBot="1">
      <c r="A67" s="1230" t="s">
        <v>87</v>
      </c>
      <c r="B67" s="1231"/>
      <c r="C67" s="1232"/>
      <c r="D67" s="994" t="s">
        <v>607</v>
      </c>
      <c r="E67" s="995" t="s">
        <v>156</v>
      </c>
      <c r="F67" s="996"/>
      <c r="G67" s="997">
        <f>G4+G6+G7+G8+G9+G10+G13+G16+G17+G18+G19+G20+G21+G22+G23+G24+G25+G26+G27+G28+G30+G32+G34+G36+G40+G46+G49+G50+G52+G57+G61+G62+G63+G64+G65+G66</f>
        <v>92799.879999999976</v>
      </c>
      <c r="H67" s="998"/>
    </row>
    <row r="68" spans="1:9" ht="9.9499999999999993" customHeight="1"/>
    <row r="69" spans="1:9" ht="9.9499999999999993" customHeight="1"/>
    <row r="70" spans="1:9">
      <c r="A70" s="193" t="s">
        <v>119</v>
      </c>
      <c r="B70" s="103" t="s">
        <v>130</v>
      </c>
      <c r="H70" s="1000"/>
      <c r="I70" s="190"/>
    </row>
    <row r="71" spans="1:9" ht="14.25" customHeight="1">
      <c r="A71" s="194" t="s">
        <v>120</v>
      </c>
      <c r="B71" s="287" t="s">
        <v>172</v>
      </c>
    </row>
    <row r="72" spans="1:9" ht="9.9499999999999993" customHeight="1">
      <c r="B72" s="1233" t="s">
        <v>608</v>
      </c>
      <c r="C72" s="1233"/>
      <c r="D72" s="1233"/>
    </row>
    <row r="73" spans="1:9" ht="9.9499999999999993" customHeight="1"/>
    <row r="74" spans="1:9" ht="9.9499999999999993" customHeight="1"/>
    <row r="75" spans="1:9" ht="9.9499999999999993" customHeight="1"/>
    <row r="76" spans="1:9" ht="9.9499999999999993" customHeight="1"/>
    <row r="77" spans="1:9" ht="9.9499999999999993" customHeight="1"/>
    <row r="78" spans="1:9" ht="9.9499999999999993" customHeight="1"/>
    <row r="79" spans="1:9" ht="9.9499999999999993" customHeight="1"/>
    <row r="80" spans="1:9" ht="9.9499999999999993" customHeight="1"/>
    <row r="81" ht="9.9499999999999993" customHeight="1"/>
    <row r="82" ht="9.9499999999999993" customHeight="1"/>
    <row r="83" ht="9.9499999999999993" customHeight="1"/>
    <row r="84" ht="9.9499999999999993" customHeight="1"/>
    <row r="85" ht="9.9499999999999993" customHeight="1"/>
    <row r="86" ht="9.9499999999999993" customHeight="1"/>
    <row r="87" ht="9.9499999999999993" customHeight="1"/>
    <row r="88" ht="9.9499999999999993" customHeight="1"/>
    <row r="89" ht="9.9499999999999993" customHeight="1"/>
    <row r="90" ht="9.9499999999999993" customHeight="1"/>
    <row r="91" ht="9.9499999999999993" customHeight="1"/>
    <row r="92" ht="9.9499999999999993" customHeight="1"/>
    <row r="93" ht="9.9499999999999993" customHeight="1"/>
    <row r="94" ht="9.9499999999999993" customHeight="1"/>
    <row r="95" ht="9.9499999999999993" customHeight="1"/>
    <row r="96" ht="9.9499999999999993" customHeight="1"/>
    <row r="97" ht="9.9499999999999993" customHeight="1"/>
    <row r="98" ht="9.9499999999999993" customHeight="1"/>
    <row r="99" ht="9.9499999999999993" customHeight="1"/>
    <row r="100" ht="9.9499999999999993" customHeight="1"/>
    <row r="101" ht="9.9499999999999993" customHeight="1"/>
    <row r="102" ht="9.9499999999999993" customHeight="1"/>
    <row r="103" ht="9.9499999999999993" customHeight="1"/>
    <row r="104" ht="9.9499999999999993" customHeight="1"/>
    <row r="105" ht="9.9499999999999993" customHeight="1"/>
    <row r="106" ht="9.9499999999999993" customHeight="1"/>
    <row r="107" ht="9.9499999999999993" customHeight="1"/>
    <row r="108" ht="9.9499999999999993" customHeight="1"/>
    <row r="109" ht="9.9499999999999993" customHeight="1"/>
    <row r="110" ht="9.9499999999999993" customHeight="1"/>
    <row r="111" ht="9.9499999999999993" customHeight="1"/>
    <row r="112" ht="9.9499999999999993" customHeight="1"/>
    <row r="113" ht="9.9499999999999993" customHeight="1"/>
    <row r="114" ht="9.9499999999999993" customHeight="1"/>
    <row r="115" ht="9.9499999999999993" customHeight="1"/>
    <row r="116" ht="9.9499999999999993" customHeight="1"/>
    <row r="117" ht="9.9499999999999993" customHeight="1"/>
    <row r="118" ht="9.9499999999999993" customHeight="1"/>
    <row r="119" ht="9.9499999999999993" customHeight="1"/>
    <row r="120" ht="9.9499999999999993" customHeight="1"/>
    <row r="121" ht="9.9499999999999993" customHeight="1"/>
    <row r="122" ht="9.9499999999999993" customHeight="1"/>
    <row r="123" ht="9.9499999999999993" customHeight="1"/>
    <row r="124" ht="9.9499999999999993" customHeight="1"/>
    <row r="125" ht="9.9499999999999993" customHeight="1"/>
    <row r="126" ht="9.9499999999999993" customHeight="1"/>
    <row r="127" ht="9.9499999999999993" customHeight="1"/>
    <row r="128" ht="9.9499999999999993" customHeight="1"/>
    <row r="129" ht="9.9499999999999993" customHeight="1"/>
    <row r="130" ht="9.9499999999999993" customHeight="1"/>
    <row r="131" ht="9.9499999999999993" customHeight="1"/>
    <row r="132" ht="9.9499999999999993" customHeight="1"/>
    <row r="133" ht="9.9499999999999993" customHeight="1"/>
    <row r="134" ht="9.9499999999999993" customHeight="1"/>
    <row r="135" ht="9.9499999999999993" customHeight="1"/>
    <row r="136" ht="9.9499999999999993" customHeight="1"/>
    <row r="137" ht="9.9499999999999993" customHeight="1"/>
    <row r="138" ht="9.9499999999999993" customHeight="1"/>
    <row r="139" ht="9.9499999999999993" customHeight="1"/>
    <row r="140" ht="9.9499999999999993" customHeight="1"/>
    <row r="141" ht="9.9499999999999993" customHeight="1"/>
    <row r="142" ht="9.9499999999999993" customHeight="1"/>
    <row r="143" ht="9.9499999999999993" customHeight="1"/>
    <row r="144" ht="9.9499999999999993" customHeight="1"/>
    <row r="145" ht="9.9499999999999993" customHeight="1"/>
    <row r="146" ht="9.9499999999999993" customHeight="1"/>
    <row r="147" ht="9.9499999999999993" customHeight="1"/>
    <row r="148" ht="9.9499999999999993" customHeight="1"/>
    <row r="149" ht="9.9499999999999993" customHeight="1"/>
    <row r="150" ht="9.9499999999999993" customHeight="1"/>
    <row r="151" ht="9.9499999999999993" customHeight="1"/>
    <row r="152" ht="9.9499999999999993" customHeight="1"/>
    <row r="153" ht="9.9499999999999993" customHeight="1"/>
    <row r="154" ht="9.9499999999999993" customHeight="1"/>
    <row r="155" ht="9.9499999999999993" customHeight="1"/>
    <row r="156" ht="9.9499999999999993" customHeight="1"/>
    <row r="157" ht="9.9499999999999993" customHeight="1"/>
    <row r="158" ht="9.9499999999999993" customHeight="1"/>
    <row r="159" ht="9.9499999999999993" customHeight="1"/>
    <row r="160" ht="9.9499999999999993" customHeight="1"/>
    <row r="161" ht="9.9499999999999993" customHeight="1"/>
    <row r="162" ht="9.9499999999999993" customHeight="1"/>
    <row r="163" ht="9.9499999999999993" customHeight="1"/>
    <row r="164" ht="9.9499999999999993" customHeight="1"/>
    <row r="165" ht="9.9499999999999993" customHeight="1"/>
    <row r="166" ht="9.9499999999999993" customHeight="1"/>
    <row r="167" ht="9.9499999999999993" customHeight="1"/>
    <row r="168" ht="9.9499999999999993" customHeight="1"/>
    <row r="169" ht="9.9499999999999993" customHeight="1"/>
    <row r="170" ht="9.9499999999999993" customHeight="1"/>
    <row r="171" ht="9.9499999999999993" customHeight="1"/>
    <row r="172" ht="9.9499999999999993" customHeight="1"/>
    <row r="173" ht="9.9499999999999993" customHeight="1"/>
    <row r="174" ht="9.9499999999999993" customHeight="1"/>
    <row r="175" ht="9.9499999999999993" customHeight="1"/>
    <row r="176" ht="9.9499999999999993" customHeight="1"/>
    <row r="177" ht="9.9499999999999993" customHeight="1"/>
    <row r="178" ht="9.9499999999999993" customHeight="1"/>
    <row r="179" ht="9.9499999999999993" customHeight="1"/>
    <row r="180" ht="9.9499999999999993" customHeight="1"/>
    <row r="181" ht="9.9499999999999993" customHeight="1"/>
    <row r="182" ht="9.9499999999999993" customHeight="1"/>
    <row r="183" ht="9.9499999999999993" customHeight="1"/>
    <row r="184" ht="9.9499999999999993" customHeight="1"/>
    <row r="185" ht="9.9499999999999993" customHeight="1"/>
    <row r="186" ht="9.9499999999999993" customHeight="1"/>
    <row r="187" ht="9.9499999999999993" customHeight="1"/>
    <row r="188" ht="9.9499999999999993" customHeight="1"/>
    <row r="189" ht="9.9499999999999993" customHeight="1"/>
    <row r="190" ht="9.9499999999999993" customHeight="1"/>
    <row r="191" ht="9.9499999999999993" customHeight="1"/>
    <row r="192" ht="9.9499999999999993" customHeight="1"/>
    <row r="193" ht="9.9499999999999993" customHeight="1"/>
    <row r="194" ht="9.9499999999999993" customHeight="1"/>
    <row r="195" ht="9.9499999999999993" customHeight="1"/>
    <row r="196" ht="9.9499999999999993" customHeight="1"/>
    <row r="197" ht="9.9499999999999993" customHeight="1"/>
    <row r="198" ht="9.9499999999999993" customHeight="1"/>
    <row r="199" ht="9.9499999999999993" customHeight="1"/>
    <row r="200" ht="9.9499999999999993" customHeight="1"/>
    <row r="201" ht="9.9499999999999993" customHeight="1"/>
    <row r="202" ht="9.9499999999999993" customHeight="1"/>
    <row r="203" ht="9.9499999999999993" customHeight="1"/>
    <row r="204" ht="9.9499999999999993" customHeight="1"/>
    <row r="205" ht="9.9499999999999993" customHeight="1"/>
    <row r="206" ht="9.9499999999999993" customHeight="1"/>
    <row r="207" ht="9.9499999999999993" customHeight="1"/>
    <row r="208" ht="9.9499999999999993" customHeight="1"/>
    <row r="209" ht="9.9499999999999993" customHeight="1"/>
    <row r="210" ht="9.9499999999999993" customHeight="1"/>
    <row r="211" ht="9.9499999999999993" customHeight="1"/>
    <row r="212" ht="9.9499999999999993" customHeight="1"/>
    <row r="213" ht="9.9499999999999993" customHeight="1"/>
    <row r="214" ht="9.9499999999999993" customHeight="1"/>
    <row r="215" ht="9.9499999999999993" customHeight="1"/>
    <row r="216" ht="9.9499999999999993" customHeight="1"/>
    <row r="217" ht="9.9499999999999993" customHeight="1"/>
    <row r="218" ht="9.9499999999999993" customHeight="1"/>
    <row r="219" ht="9.9499999999999993" customHeight="1"/>
    <row r="220" ht="9.9499999999999993" customHeight="1"/>
    <row r="221" ht="9.9499999999999993" customHeight="1"/>
    <row r="222" ht="9.9499999999999993" customHeight="1"/>
    <row r="223" ht="9.9499999999999993" customHeight="1"/>
    <row r="224" ht="9.9499999999999993" customHeight="1"/>
    <row r="225" ht="9.9499999999999993" customHeight="1"/>
    <row r="226" ht="9.9499999999999993" customHeight="1"/>
    <row r="227" ht="9.9499999999999993" customHeight="1"/>
    <row r="228" ht="9.9499999999999993" customHeight="1"/>
    <row r="229" ht="9.9499999999999993" customHeight="1"/>
    <row r="230" ht="9.9499999999999993" customHeight="1"/>
    <row r="231" ht="9.9499999999999993" customHeight="1"/>
    <row r="232" ht="9.9499999999999993" customHeight="1"/>
    <row r="233" ht="9.9499999999999993" customHeight="1"/>
    <row r="234" ht="9.9499999999999993" customHeight="1"/>
    <row r="235" ht="9.9499999999999993" customHeight="1"/>
    <row r="236" ht="9.9499999999999993" customHeight="1"/>
    <row r="237" ht="9.9499999999999993" customHeight="1"/>
    <row r="238" ht="9.9499999999999993" customHeight="1"/>
    <row r="239" ht="9.9499999999999993" customHeight="1"/>
    <row r="240" ht="9.9499999999999993" customHeight="1"/>
    <row r="241" ht="9.9499999999999993" customHeight="1"/>
    <row r="242" ht="9.9499999999999993" customHeight="1"/>
    <row r="243" ht="9.9499999999999993" customHeight="1"/>
    <row r="244" ht="9.9499999999999993" customHeight="1"/>
    <row r="245" ht="9.9499999999999993" customHeight="1"/>
    <row r="246" ht="9.9499999999999993" customHeight="1"/>
    <row r="247" ht="9.9499999999999993" customHeight="1"/>
    <row r="248" ht="9.9499999999999993" customHeight="1"/>
    <row r="249" ht="9.9499999999999993" customHeight="1"/>
    <row r="250" ht="9.9499999999999993" customHeight="1"/>
    <row r="251" ht="9.9499999999999993" customHeight="1"/>
    <row r="252" ht="9.9499999999999993" customHeight="1"/>
    <row r="253" ht="9.9499999999999993" customHeight="1"/>
    <row r="254" ht="9.9499999999999993" customHeight="1"/>
    <row r="255" ht="9.9499999999999993" customHeight="1"/>
    <row r="256" ht="9.9499999999999993" customHeight="1"/>
    <row r="257" spans="1:9" ht="9.9499999999999993" customHeight="1"/>
    <row r="258" spans="1:9" ht="9.9499999999999993" customHeight="1"/>
    <row r="259" spans="1:9" ht="9.9499999999999993" customHeight="1"/>
    <row r="260" spans="1:9" ht="9.9499999999999993" customHeight="1"/>
    <row r="261" spans="1:9" s="105" customFormat="1" ht="23.25" customHeight="1">
      <c r="A261" s="956"/>
      <c r="B261" s="103"/>
      <c r="C261" s="103"/>
      <c r="D261" s="103"/>
      <c r="E261" s="103"/>
      <c r="F261" s="103"/>
      <c r="G261" s="103"/>
      <c r="H261" s="999"/>
      <c r="I261" s="103"/>
    </row>
  </sheetData>
  <mergeCells count="39">
    <mergeCell ref="D45:D48"/>
    <mergeCell ref="C45:C48"/>
    <mergeCell ref="E45:E48"/>
    <mergeCell ref="H45:H48"/>
    <mergeCell ref="C51:C52"/>
    <mergeCell ref="D51:D52"/>
    <mergeCell ref="E51:E52"/>
    <mergeCell ref="H51:H52"/>
    <mergeCell ref="D34:D35"/>
    <mergeCell ref="C34:C35"/>
    <mergeCell ref="H34:H35"/>
    <mergeCell ref="B34:B35"/>
    <mergeCell ref="D37:D44"/>
    <mergeCell ref="C37:C44"/>
    <mergeCell ref="E37:E44"/>
    <mergeCell ref="H37:H44"/>
    <mergeCell ref="D29:D30"/>
    <mergeCell ref="E29:E30"/>
    <mergeCell ref="H29:H30"/>
    <mergeCell ref="D31:D33"/>
    <mergeCell ref="C31:C33"/>
    <mergeCell ref="E31:E33"/>
    <mergeCell ref="H31:H33"/>
    <mergeCell ref="A1:H1"/>
    <mergeCell ref="A67:C67"/>
    <mergeCell ref="B72:D72"/>
    <mergeCell ref="C4:C5"/>
    <mergeCell ref="D4:D5"/>
    <mergeCell ref="E4:E5"/>
    <mergeCell ref="H4:H5"/>
    <mergeCell ref="D53:D60"/>
    <mergeCell ref="C53:C60"/>
    <mergeCell ref="E53:E60"/>
    <mergeCell ref="H53:H60"/>
    <mergeCell ref="C11:C15"/>
    <mergeCell ref="D11:D15"/>
    <mergeCell ref="E11:E15"/>
    <mergeCell ref="H11:H15"/>
    <mergeCell ref="C29:C30"/>
  </mergeCells>
  <phoneticPr fontId="11" type="noConversion"/>
  <printOptions horizontalCentered="1"/>
  <pageMargins left="0.78740157480314965" right="0.78740157480314965" top="0.62" bottom="0.32" header="0.35" footer="0.17"/>
  <pageSetup paperSize="9" scale="62" fitToHeight="0" orientation="portrait" r:id="rId1"/>
  <headerFooter alignWithMargins="0"/>
</worksheet>
</file>

<file path=xl/worksheets/sheet8.xml><?xml version="1.0" encoding="utf-8"?>
<worksheet xmlns="http://schemas.openxmlformats.org/spreadsheetml/2006/main" xmlns:r="http://schemas.openxmlformats.org/officeDocument/2006/relationships">
  <sheetPr>
    <tabColor rgb="FFC00000"/>
    <pageSetUpPr fitToPage="1"/>
  </sheetPr>
  <dimension ref="A1:K99"/>
  <sheetViews>
    <sheetView topLeftCell="A52" zoomScale="75" zoomScaleNormal="75" workbookViewId="0">
      <selection activeCell="Y31" sqref="Y31"/>
    </sheetView>
  </sheetViews>
  <sheetFormatPr defaultRowHeight="12.75"/>
  <cols>
    <col min="1" max="1" width="4.42578125" style="508" customWidth="1"/>
    <col min="2" max="2" width="14.7109375" style="508" customWidth="1"/>
    <col min="3" max="3" width="18.42578125" style="508" customWidth="1"/>
    <col min="4" max="4" width="18.28515625" style="508" customWidth="1"/>
    <col min="5" max="5" width="17.42578125" style="508" customWidth="1"/>
    <col min="6" max="6" width="25.5703125" style="508" customWidth="1"/>
    <col min="7" max="7" width="47.5703125" style="508" customWidth="1"/>
    <col min="8" max="8" width="21.7109375" style="508" customWidth="1"/>
    <col min="9" max="16384" width="9.140625" style="508"/>
  </cols>
  <sheetData>
    <row r="1" spans="1:11" ht="19.5" customHeight="1">
      <c r="G1" s="1246" t="s">
        <v>509</v>
      </c>
      <c r="H1" s="1246"/>
      <c r="I1" s="1246"/>
      <c r="J1" s="1246"/>
      <c r="K1" s="1246"/>
    </row>
    <row r="2" spans="1:11" s="503" customFormat="1" ht="23.25" customHeight="1" thickBot="1">
      <c r="A2" s="1248" t="s">
        <v>163</v>
      </c>
      <c r="B2" s="1248"/>
      <c r="C2" s="1248"/>
      <c r="D2" s="1248"/>
      <c r="E2" s="1248"/>
      <c r="F2" s="1248"/>
      <c r="G2" s="1248"/>
      <c r="H2" s="282"/>
    </row>
    <row r="3" spans="1:11" s="504" customFormat="1" ht="30.75" customHeight="1" thickTop="1" thickBot="1">
      <c r="A3" s="1249" t="s">
        <v>287</v>
      </c>
      <c r="B3" s="1250"/>
      <c r="D3" s="185"/>
      <c r="E3" s="185"/>
      <c r="F3" s="1260" t="s">
        <v>563</v>
      </c>
      <c r="G3" s="1260"/>
      <c r="H3" s="185"/>
      <c r="I3" s="185"/>
    </row>
    <row r="4" spans="1:11" ht="126.75" customHeight="1">
      <c r="A4" s="1251" t="s">
        <v>22</v>
      </c>
      <c r="B4" s="1254" t="s">
        <v>117</v>
      </c>
      <c r="C4" s="505" t="s">
        <v>114</v>
      </c>
      <c r="D4" s="506" t="s">
        <v>115</v>
      </c>
      <c r="E4" s="507" t="s">
        <v>116</v>
      </c>
      <c r="F4" s="869" t="s">
        <v>288</v>
      </c>
      <c r="G4" s="872" t="s">
        <v>564</v>
      </c>
      <c r="I4" s="509"/>
    </row>
    <row r="5" spans="1:11" ht="15" thickBot="1">
      <c r="A5" s="1252"/>
      <c r="B5" s="1255"/>
      <c r="C5" s="510" t="s">
        <v>3</v>
      </c>
      <c r="D5" s="511" t="s">
        <v>3</v>
      </c>
      <c r="E5" s="511" t="s">
        <v>3</v>
      </c>
      <c r="F5" s="870" t="s">
        <v>3</v>
      </c>
      <c r="G5" s="511" t="s">
        <v>3</v>
      </c>
      <c r="I5" s="512"/>
    </row>
    <row r="6" spans="1:11" ht="15" thickBot="1">
      <c r="A6" s="1252"/>
      <c r="B6" s="1255"/>
      <c r="C6" s="510" t="s">
        <v>133</v>
      </c>
      <c r="D6" s="511" t="s">
        <v>133</v>
      </c>
      <c r="E6" s="511" t="s">
        <v>133</v>
      </c>
      <c r="F6" s="870" t="s">
        <v>133</v>
      </c>
      <c r="G6" s="511" t="s">
        <v>133</v>
      </c>
      <c r="I6" s="512"/>
    </row>
    <row r="7" spans="1:11" ht="15" thickBot="1">
      <c r="A7" s="1253"/>
      <c r="B7" s="1255"/>
      <c r="C7" s="513" t="s">
        <v>135</v>
      </c>
      <c r="D7" s="514" t="s">
        <v>135</v>
      </c>
      <c r="E7" s="514" t="s">
        <v>134</v>
      </c>
      <c r="F7" s="871" t="s">
        <v>135</v>
      </c>
      <c r="G7" s="515" t="s">
        <v>135</v>
      </c>
      <c r="I7" s="512"/>
    </row>
    <row r="8" spans="1:11" ht="15.75" thickTop="1">
      <c r="A8" s="516" t="s">
        <v>23</v>
      </c>
      <c r="B8" s="907" t="s">
        <v>193</v>
      </c>
      <c r="C8" s="517"/>
      <c r="D8" s="518"/>
      <c r="E8" s="519"/>
      <c r="F8" s="520"/>
      <c r="G8" s="521">
        <v>1</v>
      </c>
      <c r="I8" s="512"/>
    </row>
    <row r="9" spans="1:11" ht="15">
      <c r="A9" s="516"/>
      <c r="B9" s="908"/>
      <c r="C9" s="517"/>
      <c r="D9" s="518"/>
      <c r="E9" s="519"/>
      <c r="F9" s="520"/>
      <c r="G9" s="523">
        <v>6.38</v>
      </c>
      <c r="I9" s="512"/>
    </row>
    <row r="10" spans="1:11" ht="15">
      <c r="A10" s="524"/>
      <c r="B10" s="909"/>
      <c r="C10" s="526"/>
      <c r="D10" s="527"/>
      <c r="E10" s="528"/>
      <c r="F10" s="529"/>
      <c r="G10" s="530" t="s">
        <v>289</v>
      </c>
      <c r="I10" s="512"/>
    </row>
    <row r="11" spans="1:11" ht="15">
      <c r="A11" s="516" t="s">
        <v>24</v>
      </c>
      <c r="B11" s="908" t="s">
        <v>193</v>
      </c>
      <c r="C11" s="531"/>
      <c r="D11" s="518"/>
      <c r="E11" s="519"/>
      <c r="F11" s="520"/>
      <c r="G11" s="523">
        <v>2</v>
      </c>
      <c r="I11" s="512"/>
    </row>
    <row r="12" spans="1:11" ht="15">
      <c r="A12" s="516"/>
      <c r="B12" s="908"/>
      <c r="C12" s="531"/>
      <c r="D12" s="518"/>
      <c r="E12" s="519"/>
      <c r="F12" s="520"/>
      <c r="G12" s="523">
        <v>5.74</v>
      </c>
      <c r="I12" s="512"/>
    </row>
    <row r="13" spans="1:11" ht="15">
      <c r="A13" s="516"/>
      <c r="B13" s="908"/>
      <c r="C13" s="532"/>
      <c r="D13" s="533"/>
      <c r="E13" s="519"/>
      <c r="F13" s="520"/>
      <c r="G13" s="523" t="s">
        <v>290</v>
      </c>
      <c r="I13" s="512"/>
    </row>
    <row r="14" spans="1:11" ht="15.75">
      <c r="A14" s="534" t="s">
        <v>25</v>
      </c>
      <c r="B14" s="910" t="s">
        <v>193</v>
      </c>
      <c r="C14" s="535"/>
      <c r="D14" s="536"/>
      <c r="E14" s="537"/>
      <c r="F14" s="538"/>
      <c r="G14" s="539">
        <v>1</v>
      </c>
    </row>
    <row r="15" spans="1:11" ht="15.75">
      <c r="A15" s="516"/>
      <c r="B15" s="908"/>
      <c r="C15" s="540"/>
      <c r="D15" s="541"/>
      <c r="E15" s="542"/>
      <c r="F15" s="543"/>
      <c r="G15" s="544">
        <v>1.47</v>
      </c>
    </row>
    <row r="16" spans="1:11" ht="15.75">
      <c r="A16" s="524"/>
      <c r="B16" s="909"/>
      <c r="C16" s="545"/>
      <c r="D16" s="546"/>
      <c r="E16" s="547"/>
      <c r="F16" s="548"/>
      <c r="G16" s="544" t="s">
        <v>291</v>
      </c>
    </row>
    <row r="17" spans="1:7" ht="15">
      <c r="A17" s="516" t="s">
        <v>26</v>
      </c>
      <c r="B17" s="910" t="s">
        <v>193</v>
      </c>
      <c r="C17" s="531"/>
      <c r="D17" s="533"/>
      <c r="E17" s="519"/>
      <c r="F17" s="520"/>
      <c r="G17" s="549">
        <v>1</v>
      </c>
    </row>
    <row r="18" spans="1:7" ht="15">
      <c r="A18" s="516"/>
      <c r="B18" s="908"/>
      <c r="C18" s="531"/>
      <c r="D18" s="533"/>
      <c r="E18" s="519"/>
      <c r="F18" s="520"/>
      <c r="G18" s="523">
        <v>3.25</v>
      </c>
    </row>
    <row r="19" spans="1:7" ht="15">
      <c r="A19" s="516"/>
      <c r="B19" s="909"/>
      <c r="C19" s="531"/>
      <c r="D19" s="533"/>
      <c r="E19" s="519"/>
      <c r="F19" s="520"/>
      <c r="G19" s="530" t="s">
        <v>292</v>
      </c>
    </row>
    <row r="20" spans="1:7" ht="15">
      <c r="A20" s="534" t="s">
        <v>27</v>
      </c>
      <c r="B20" s="908" t="s">
        <v>193</v>
      </c>
      <c r="C20" s="550"/>
      <c r="D20" s="551"/>
      <c r="E20" s="552"/>
      <c r="F20" s="553"/>
      <c r="G20" s="549">
        <v>1</v>
      </c>
    </row>
    <row r="21" spans="1:7" ht="15">
      <c r="A21" s="516"/>
      <c r="B21" s="908"/>
      <c r="C21" s="531"/>
      <c r="D21" s="533"/>
      <c r="E21" s="519"/>
      <c r="F21" s="520"/>
      <c r="G21" s="523">
        <v>0.94</v>
      </c>
    </row>
    <row r="22" spans="1:7" ht="15">
      <c r="A22" s="524"/>
      <c r="B22" s="909"/>
      <c r="C22" s="554"/>
      <c r="D22" s="555"/>
      <c r="E22" s="528"/>
      <c r="F22" s="529"/>
      <c r="G22" s="530" t="s">
        <v>293</v>
      </c>
    </row>
    <row r="23" spans="1:7" ht="15">
      <c r="A23" s="516" t="s">
        <v>28</v>
      </c>
      <c r="B23" s="910" t="s">
        <v>193</v>
      </c>
      <c r="C23" s="531"/>
      <c r="D23" s="533"/>
      <c r="E23" s="519"/>
      <c r="F23" s="520"/>
      <c r="G23" s="549">
        <v>1</v>
      </c>
    </row>
    <row r="24" spans="1:7" ht="15">
      <c r="A24" s="516"/>
      <c r="B24" s="908"/>
      <c r="C24" s="531"/>
      <c r="D24" s="533"/>
      <c r="E24" s="519"/>
      <c r="F24" s="520"/>
      <c r="G24" s="523">
        <v>1.19</v>
      </c>
    </row>
    <row r="25" spans="1:7" ht="15">
      <c r="A25" s="516"/>
      <c r="B25" s="909"/>
      <c r="C25" s="556"/>
      <c r="D25" s="533"/>
      <c r="E25" s="519"/>
      <c r="F25" s="520"/>
      <c r="G25" s="530" t="s">
        <v>294</v>
      </c>
    </row>
    <row r="26" spans="1:7" ht="15">
      <c r="A26" s="534" t="s">
        <v>29</v>
      </c>
      <c r="B26" s="908" t="s">
        <v>193</v>
      </c>
      <c r="C26" s="550"/>
      <c r="D26" s="551"/>
      <c r="E26" s="552"/>
      <c r="F26" s="553"/>
      <c r="G26" s="523">
        <v>5</v>
      </c>
    </row>
    <row r="27" spans="1:7" ht="15">
      <c r="A27" s="516"/>
      <c r="B27" s="522"/>
      <c r="C27" s="531"/>
      <c r="D27" s="533"/>
      <c r="E27" s="519"/>
      <c r="F27" s="520"/>
      <c r="G27" s="523">
        <v>9.7200000000000006</v>
      </c>
    </row>
    <row r="28" spans="1:7" ht="15">
      <c r="A28" s="524"/>
      <c r="B28" s="525"/>
      <c r="C28" s="554"/>
      <c r="D28" s="555"/>
      <c r="E28" s="528"/>
      <c r="F28" s="529"/>
      <c r="G28" s="523" t="s">
        <v>295</v>
      </c>
    </row>
    <row r="29" spans="1:7" ht="15">
      <c r="A29" s="516" t="s">
        <v>30</v>
      </c>
      <c r="B29" s="910" t="s">
        <v>196</v>
      </c>
      <c r="C29" s="531"/>
      <c r="D29" s="533"/>
      <c r="E29" s="519"/>
      <c r="F29" s="520"/>
      <c r="G29" s="549">
        <v>1</v>
      </c>
    </row>
    <row r="30" spans="1:7" ht="15">
      <c r="A30" s="516"/>
      <c r="B30" s="908"/>
      <c r="C30" s="531"/>
      <c r="D30" s="533"/>
      <c r="E30" s="519"/>
      <c r="F30" s="520"/>
      <c r="G30" s="523">
        <v>2.0499999999999998</v>
      </c>
    </row>
    <row r="31" spans="1:7" ht="15">
      <c r="A31" s="516"/>
      <c r="B31" s="909"/>
      <c r="C31" s="532"/>
      <c r="D31" s="533"/>
      <c r="E31" s="519"/>
      <c r="F31" s="520"/>
      <c r="G31" s="530" t="s">
        <v>296</v>
      </c>
    </row>
    <row r="32" spans="1:7" ht="15">
      <c r="A32" s="534" t="s">
        <v>31</v>
      </c>
      <c r="B32" s="908" t="s">
        <v>196</v>
      </c>
      <c r="C32" s="550"/>
      <c r="D32" s="551"/>
      <c r="E32" s="552"/>
      <c r="F32" s="553"/>
      <c r="G32" s="549">
        <v>1</v>
      </c>
    </row>
    <row r="33" spans="1:7" ht="15">
      <c r="A33" s="516"/>
      <c r="B33" s="908"/>
      <c r="C33" s="531"/>
      <c r="D33" s="533"/>
      <c r="E33" s="519"/>
      <c r="F33" s="520"/>
      <c r="G33" s="523">
        <v>0.54</v>
      </c>
    </row>
    <row r="34" spans="1:7" ht="15">
      <c r="A34" s="524"/>
      <c r="B34" s="909"/>
      <c r="C34" s="557"/>
      <c r="D34" s="555"/>
      <c r="E34" s="528"/>
      <c r="F34" s="529"/>
      <c r="G34" s="530" t="s">
        <v>297</v>
      </c>
    </row>
    <row r="35" spans="1:7" ht="15">
      <c r="A35" s="516" t="s">
        <v>32</v>
      </c>
      <c r="B35" s="910" t="s">
        <v>196</v>
      </c>
      <c r="C35" s="558"/>
      <c r="D35" s="559"/>
      <c r="E35" s="560"/>
      <c r="F35" s="561"/>
      <c r="G35" s="562">
        <v>1</v>
      </c>
    </row>
    <row r="36" spans="1:7" ht="15">
      <c r="A36" s="516"/>
      <c r="B36" s="908"/>
      <c r="C36" s="558"/>
      <c r="D36" s="559"/>
      <c r="E36" s="560"/>
      <c r="F36" s="561"/>
      <c r="G36" s="562">
        <v>6.31</v>
      </c>
    </row>
    <row r="37" spans="1:7" ht="15">
      <c r="A37" s="516"/>
      <c r="B37" s="909"/>
      <c r="C37" s="558"/>
      <c r="D37" s="559"/>
      <c r="E37" s="560"/>
      <c r="F37" s="561"/>
      <c r="G37" s="562" t="s">
        <v>298</v>
      </c>
    </row>
    <row r="38" spans="1:7" ht="15.75">
      <c r="A38" s="534" t="s">
        <v>33</v>
      </c>
      <c r="B38" s="908" t="s">
        <v>196</v>
      </c>
      <c r="C38" s="563"/>
      <c r="D38" s="564"/>
      <c r="E38" s="565"/>
      <c r="F38" s="566"/>
      <c r="G38" s="567">
        <v>1</v>
      </c>
    </row>
    <row r="39" spans="1:7" ht="15.75">
      <c r="A39" s="516"/>
      <c r="B39" s="908"/>
      <c r="C39" s="568"/>
      <c r="D39" s="569"/>
      <c r="E39" s="570"/>
      <c r="F39" s="571"/>
      <c r="G39" s="572">
        <v>0.36</v>
      </c>
    </row>
    <row r="40" spans="1:7" ht="15.75">
      <c r="A40" s="524"/>
      <c r="B40" s="909"/>
      <c r="C40" s="573"/>
      <c r="D40" s="574"/>
      <c r="E40" s="575"/>
      <c r="F40" s="576"/>
      <c r="G40" s="577" t="s">
        <v>299</v>
      </c>
    </row>
    <row r="41" spans="1:7" ht="15">
      <c r="A41" s="516">
        <v>12</v>
      </c>
      <c r="B41" s="908" t="s">
        <v>196</v>
      </c>
      <c r="C41" s="558"/>
      <c r="D41" s="559"/>
      <c r="E41" s="560"/>
      <c r="F41" s="561"/>
      <c r="G41" s="562">
        <v>1</v>
      </c>
    </row>
    <row r="42" spans="1:7" ht="15">
      <c r="A42" s="516"/>
      <c r="B42" s="908"/>
      <c r="C42" s="558"/>
      <c r="D42" s="559"/>
      <c r="E42" s="560"/>
      <c r="F42" s="561"/>
      <c r="G42" s="562">
        <v>6.24</v>
      </c>
    </row>
    <row r="43" spans="1:7" ht="15">
      <c r="A43" s="516"/>
      <c r="B43" s="908"/>
      <c r="C43" s="558"/>
      <c r="D43" s="559"/>
      <c r="E43" s="560"/>
      <c r="F43" s="561"/>
      <c r="G43" s="562" t="s">
        <v>300</v>
      </c>
    </row>
    <row r="44" spans="1:7" ht="15">
      <c r="A44" s="578">
        <v>13</v>
      </c>
      <c r="B44" s="910" t="s">
        <v>196</v>
      </c>
      <c r="C44" s="579"/>
      <c r="D44" s="580"/>
      <c r="E44" s="581"/>
      <c r="F44" s="582"/>
      <c r="G44" s="583">
        <v>1</v>
      </c>
    </row>
    <row r="45" spans="1:7" ht="15">
      <c r="A45" s="584"/>
      <c r="B45" s="522"/>
      <c r="C45" s="558"/>
      <c r="D45" s="559"/>
      <c r="E45" s="560"/>
      <c r="F45" s="561"/>
      <c r="G45" s="562">
        <v>62.82</v>
      </c>
    </row>
    <row r="46" spans="1:7" ht="15">
      <c r="A46" s="585"/>
      <c r="B46" s="525"/>
      <c r="C46" s="586"/>
      <c r="D46" s="587"/>
      <c r="E46" s="588"/>
      <c r="F46" s="589"/>
      <c r="G46" s="590" t="s">
        <v>301</v>
      </c>
    </row>
    <row r="47" spans="1:7" ht="15">
      <c r="A47" s="516">
        <v>14</v>
      </c>
      <c r="B47" s="908" t="s">
        <v>198</v>
      </c>
      <c r="C47" s="558"/>
      <c r="D47" s="559"/>
      <c r="E47" s="560"/>
      <c r="F47" s="561"/>
      <c r="G47" s="562">
        <v>1</v>
      </c>
    </row>
    <row r="48" spans="1:7" ht="15">
      <c r="A48" s="516"/>
      <c r="B48" s="908"/>
      <c r="C48" s="558"/>
      <c r="D48" s="559"/>
      <c r="E48" s="560"/>
      <c r="F48" s="561"/>
      <c r="G48" s="562" t="s">
        <v>402</v>
      </c>
    </row>
    <row r="49" spans="1:7" ht="15">
      <c r="A49" s="516"/>
      <c r="B49" s="908"/>
      <c r="C49" s="558"/>
      <c r="D49" s="559"/>
      <c r="E49" s="560"/>
      <c r="F49" s="561"/>
      <c r="G49" s="562" t="s">
        <v>302</v>
      </c>
    </row>
    <row r="50" spans="1:7" ht="15">
      <c r="A50" s="578">
        <v>15</v>
      </c>
      <c r="B50" s="910" t="s">
        <v>198</v>
      </c>
      <c r="C50" s="579"/>
      <c r="D50" s="580"/>
      <c r="E50" s="581"/>
      <c r="F50" s="582"/>
      <c r="G50" s="583">
        <v>1</v>
      </c>
    </row>
    <row r="51" spans="1:7" ht="15">
      <c r="A51" s="584"/>
      <c r="B51" s="522"/>
      <c r="C51" s="558"/>
      <c r="D51" s="559"/>
      <c r="E51" s="560"/>
      <c r="F51" s="561"/>
      <c r="G51" s="562">
        <v>0.05</v>
      </c>
    </row>
    <row r="52" spans="1:7" ht="15">
      <c r="A52" s="585"/>
      <c r="B52" s="525"/>
      <c r="C52" s="586"/>
      <c r="D52" s="587"/>
      <c r="E52" s="588"/>
      <c r="F52" s="589"/>
      <c r="G52" s="590" t="s">
        <v>303</v>
      </c>
    </row>
    <row r="53" spans="1:7" ht="15">
      <c r="A53" s="516">
        <v>16</v>
      </c>
      <c r="B53" s="908" t="s">
        <v>200</v>
      </c>
      <c r="C53" s="558">
        <v>1</v>
      </c>
      <c r="D53" s="559"/>
      <c r="E53" s="560"/>
      <c r="F53" s="561"/>
      <c r="G53" s="562"/>
    </row>
    <row r="54" spans="1:7" ht="15">
      <c r="A54" s="516"/>
      <c r="B54" s="522"/>
      <c r="C54" s="558">
        <v>15.69</v>
      </c>
      <c r="D54" s="559"/>
      <c r="E54" s="560"/>
      <c r="F54" s="561"/>
      <c r="G54" s="562"/>
    </row>
    <row r="55" spans="1:7" ht="15">
      <c r="A55" s="516"/>
      <c r="B55" s="522"/>
      <c r="C55" s="558" t="s">
        <v>316</v>
      </c>
      <c r="D55" s="559"/>
      <c r="E55" s="560"/>
      <c r="F55" s="561"/>
      <c r="G55" s="562"/>
    </row>
    <row r="56" spans="1:7" ht="15">
      <c r="A56" s="578">
        <v>17</v>
      </c>
      <c r="B56" s="910" t="s">
        <v>201</v>
      </c>
      <c r="C56" s="579"/>
      <c r="D56" s="580"/>
      <c r="E56" s="581"/>
      <c r="F56" s="582"/>
      <c r="G56" s="583">
        <v>1</v>
      </c>
    </row>
    <row r="57" spans="1:7" ht="15">
      <c r="A57" s="584"/>
      <c r="B57" s="522"/>
      <c r="C57" s="558"/>
      <c r="D57" s="559"/>
      <c r="E57" s="560"/>
      <c r="F57" s="561"/>
      <c r="G57" s="562">
        <v>2.25</v>
      </c>
    </row>
    <row r="58" spans="1:7" ht="15">
      <c r="A58" s="585"/>
      <c r="B58" s="525"/>
      <c r="C58" s="586"/>
      <c r="D58" s="587"/>
      <c r="E58" s="588"/>
      <c r="F58" s="589"/>
      <c r="G58" s="590" t="s">
        <v>304</v>
      </c>
    </row>
    <row r="59" spans="1:7" ht="15">
      <c r="A59" s="578">
        <v>18</v>
      </c>
      <c r="B59" s="910" t="s">
        <v>203</v>
      </c>
      <c r="C59" s="579"/>
      <c r="D59" s="580"/>
      <c r="E59" s="581"/>
      <c r="F59" s="582"/>
      <c r="G59" s="583">
        <v>1</v>
      </c>
    </row>
    <row r="60" spans="1:7" ht="15">
      <c r="A60" s="584"/>
      <c r="B60" s="908"/>
      <c r="C60" s="558"/>
      <c r="D60" s="559"/>
      <c r="E60" s="560"/>
      <c r="F60" s="561"/>
      <c r="G60" s="562">
        <v>0.08</v>
      </c>
    </row>
    <row r="61" spans="1:7" ht="15">
      <c r="A61" s="585"/>
      <c r="B61" s="909"/>
      <c r="C61" s="586"/>
      <c r="D61" s="587"/>
      <c r="E61" s="588"/>
      <c r="F61" s="589"/>
      <c r="G61" s="590" t="s">
        <v>522</v>
      </c>
    </row>
    <row r="62" spans="1:7" ht="15">
      <c r="A62" s="921">
        <v>19</v>
      </c>
      <c r="B62" s="910" t="s">
        <v>203</v>
      </c>
      <c r="C62" s="579"/>
      <c r="D62" s="580"/>
      <c r="E62" s="581"/>
      <c r="F62" s="582"/>
      <c r="G62" s="583">
        <v>1</v>
      </c>
    </row>
    <row r="63" spans="1:7" ht="15">
      <c r="A63" s="920"/>
      <c r="B63" s="522"/>
      <c r="C63" s="558"/>
      <c r="D63" s="559"/>
      <c r="E63" s="560"/>
      <c r="F63" s="561"/>
      <c r="G63" s="562">
        <v>0.64</v>
      </c>
    </row>
    <row r="64" spans="1:7" ht="15">
      <c r="A64" s="922"/>
      <c r="B64" s="525"/>
      <c r="C64" s="586"/>
      <c r="D64" s="587"/>
      <c r="E64" s="588"/>
      <c r="F64" s="589"/>
      <c r="G64" s="590" t="s">
        <v>565</v>
      </c>
    </row>
    <row r="65" spans="1:7" ht="15">
      <c r="A65" s="516">
        <v>19</v>
      </c>
      <c r="B65" s="908" t="s">
        <v>305</v>
      </c>
      <c r="C65" s="558"/>
      <c r="D65" s="559"/>
      <c r="E65" s="560"/>
      <c r="F65" s="561"/>
      <c r="G65" s="562">
        <v>1</v>
      </c>
    </row>
    <row r="66" spans="1:7" ht="15">
      <c r="A66" s="516"/>
      <c r="B66" s="908" t="s">
        <v>306</v>
      </c>
      <c r="C66" s="558"/>
      <c r="D66" s="559"/>
      <c r="E66" s="560"/>
      <c r="F66" s="561"/>
      <c r="G66" s="562">
        <v>0.21</v>
      </c>
    </row>
    <row r="67" spans="1:7" ht="15">
      <c r="A67" s="516"/>
      <c r="B67" s="522"/>
      <c r="C67" s="558"/>
      <c r="D67" s="559"/>
      <c r="E67" s="560"/>
      <c r="F67" s="561"/>
      <c r="G67" s="562" t="s">
        <v>307</v>
      </c>
    </row>
    <row r="68" spans="1:7" ht="15">
      <c r="A68" s="578">
        <v>20</v>
      </c>
      <c r="B68" s="910" t="s">
        <v>12</v>
      </c>
      <c r="C68" s="579"/>
      <c r="D68" s="580"/>
      <c r="E68" s="626">
        <v>1</v>
      </c>
      <c r="F68" s="582"/>
      <c r="G68" s="583"/>
    </row>
    <row r="69" spans="1:7" ht="15">
      <c r="A69" s="584"/>
      <c r="B69" s="522"/>
      <c r="C69" s="558"/>
      <c r="D69" s="559"/>
      <c r="E69" s="560">
        <v>0.04</v>
      </c>
      <c r="F69" s="561"/>
      <c r="G69" s="562"/>
    </row>
    <row r="70" spans="1:7" ht="15">
      <c r="A70" s="585"/>
      <c r="B70" s="525"/>
      <c r="C70" s="586"/>
      <c r="D70" s="587"/>
      <c r="E70" s="588" t="s">
        <v>308</v>
      </c>
      <c r="F70" s="589"/>
      <c r="G70" s="590"/>
    </row>
    <row r="71" spans="1:7" ht="15">
      <c r="A71" s="516">
        <v>21</v>
      </c>
      <c r="B71" s="908" t="s">
        <v>223</v>
      </c>
      <c r="C71" s="558"/>
      <c r="D71" s="559"/>
      <c r="E71" s="627">
        <v>1</v>
      </c>
      <c r="F71" s="561"/>
      <c r="G71" s="562"/>
    </row>
    <row r="72" spans="1:7" ht="15">
      <c r="A72" s="516"/>
      <c r="B72" s="522"/>
      <c r="C72" s="558"/>
      <c r="D72" s="559"/>
      <c r="E72" s="560">
        <v>1.3</v>
      </c>
      <c r="F72" s="561"/>
      <c r="G72" s="562"/>
    </row>
    <row r="73" spans="1:7" ht="15">
      <c r="A73" s="516"/>
      <c r="B73" s="522"/>
      <c r="C73" s="558"/>
      <c r="D73" s="559"/>
      <c r="E73" s="560" t="s">
        <v>309</v>
      </c>
      <c r="F73" s="561"/>
      <c r="G73" s="562"/>
    </row>
    <row r="74" spans="1:7" ht="15">
      <c r="A74" s="578">
        <v>22</v>
      </c>
      <c r="B74" s="910" t="s">
        <v>209</v>
      </c>
      <c r="C74" s="579"/>
      <c r="D74" s="580"/>
      <c r="E74" s="581"/>
      <c r="F74" s="582">
        <v>1</v>
      </c>
      <c r="G74" s="583"/>
    </row>
    <row r="75" spans="1:7" ht="15">
      <c r="A75" s="584"/>
      <c r="B75" s="522"/>
      <c r="C75" s="558"/>
      <c r="D75" s="559"/>
      <c r="E75" s="560"/>
      <c r="F75" s="561">
        <v>0.56999999999999995</v>
      </c>
      <c r="G75" s="562"/>
    </row>
    <row r="76" spans="1:7" ht="15">
      <c r="A76" s="585"/>
      <c r="B76" s="525"/>
      <c r="C76" s="586"/>
      <c r="D76" s="587"/>
      <c r="E76" s="588"/>
      <c r="F76" s="589" t="s">
        <v>523</v>
      </c>
      <c r="G76" s="590"/>
    </row>
    <row r="77" spans="1:7" ht="15">
      <c r="A77" s="534">
        <v>23</v>
      </c>
      <c r="B77" s="910" t="s">
        <v>221</v>
      </c>
      <c r="C77" s="579"/>
      <c r="D77" s="580"/>
      <c r="E77" s="581"/>
      <c r="F77" s="582"/>
      <c r="G77" s="583">
        <v>1</v>
      </c>
    </row>
    <row r="78" spans="1:7" ht="15">
      <c r="A78" s="516"/>
      <c r="B78" s="908"/>
      <c r="C78" s="558"/>
      <c r="D78" s="559"/>
      <c r="E78" s="560"/>
      <c r="F78" s="561"/>
      <c r="G78" s="562">
        <v>79.09</v>
      </c>
    </row>
    <row r="79" spans="1:7" ht="15">
      <c r="A79" s="524"/>
      <c r="B79" s="909"/>
      <c r="C79" s="586"/>
      <c r="D79" s="587"/>
      <c r="E79" s="588"/>
      <c r="F79" s="589"/>
      <c r="G79" s="590" t="s">
        <v>304</v>
      </c>
    </row>
    <row r="80" spans="1:7" ht="15.75">
      <c r="A80" s="516">
        <v>24</v>
      </c>
      <c r="B80" s="908" t="s">
        <v>221</v>
      </c>
      <c r="C80" s="568"/>
      <c r="D80" s="569"/>
      <c r="E80" s="570"/>
      <c r="F80" s="571"/>
      <c r="G80" s="572">
        <v>1</v>
      </c>
    </row>
    <row r="81" spans="1:7" ht="15.75">
      <c r="A81" s="516"/>
      <c r="B81" s="908"/>
      <c r="C81" s="568"/>
      <c r="D81" s="569"/>
      <c r="E81" s="570"/>
      <c r="F81" s="571"/>
      <c r="G81" s="572">
        <v>19.02</v>
      </c>
    </row>
    <row r="82" spans="1:7" ht="15.75">
      <c r="A82" s="516"/>
      <c r="B82" s="908"/>
      <c r="C82" s="568"/>
      <c r="D82" s="569"/>
      <c r="E82" s="570"/>
      <c r="F82" s="571"/>
      <c r="G82" s="572" t="s">
        <v>310</v>
      </c>
    </row>
    <row r="83" spans="1:7" ht="15.75">
      <c r="A83" s="534">
        <v>25</v>
      </c>
      <c r="B83" s="910" t="s">
        <v>221</v>
      </c>
      <c r="C83" s="591"/>
      <c r="D83" s="592"/>
      <c r="E83" s="593"/>
      <c r="F83" s="594"/>
      <c r="G83" s="595">
        <v>1</v>
      </c>
    </row>
    <row r="84" spans="1:7" ht="15.75">
      <c r="A84" s="516"/>
      <c r="B84" s="908"/>
      <c r="C84" s="596"/>
      <c r="D84" s="597"/>
      <c r="E84" s="598"/>
      <c r="F84" s="599"/>
      <c r="G84" s="600">
        <v>2.67</v>
      </c>
    </row>
    <row r="85" spans="1:7" ht="15.75">
      <c r="A85" s="524"/>
      <c r="B85" s="909"/>
      <c r="C85" s="601"/>
      <c r="D85" s="602"/>
      <c r="E85" s="603"/>
      <c r="F85" s="604"/>
      <c r="G85" s="605" t="s">
        <v>311</v>
      </c>
    </row>
    <row r="86" spans="1:7" ht="15.75">
      <c r="A86" s="534">
        <v>26</v>
      </c>
      <c r="B86" s="910" t="s">
        <v>221</v>
      </c>
      <c r="C86" s="606"/>
      <c r="D86" s="607"/>
      <c r="E86" s="608"/>
      <c r="F86" s="609"/>
      <c r="G86" s="567">
        <v>1</v>
      </c>
    </row>
    <row r="87" spans="1:7" ht="15.75">
      <c r="A87" s="516"/>
      <c r="B87" s="522"/>
      <c r="C87" s="610"/>
      <c r="D87" s="611"/>
      <c r="E87" s="612"/>
      <c r="F87" s="613"/>
      <c r="G87" s="572">
        <v>4.62</v>
      </c>
    </row>
    <row r="88" spans="1:7" ht="15.75">
      <c r="A88" s="524"/>
      <c r="B88" s="525"/>
      <c r="C88" s="614"/>
      <c r="D88" s="615"/>
      <c r="E88" s="616"/>
      <c r="F88" s="617"/>
      <c r="G88" s="577" t="s">
        <v>312</v>
      </c>
    </row>
    <row r="89" spans="1:7" ht="15.75">
      <c r="A89" s="534">
        <v>27</v>
      </c>
      <c r="B89" s="910" t="s">
        <v>217</v>
      </c>
      <c r="C89" s="606"/>
      <c r="D89" s="607"/>
      <c r="E89" s="608"/>
      <c r="F89" s="949">
        <v>1</v>
      </c>
      <c r="G89" s="567"/>
    </row>
    <row r="90" spans="1:7" ht="15.75">
      <c r="A90" s="516"/>
      <c r="B90" s="522"/>
      <c r="C90" s="610"/>
      <c r="D90" s="611"/>
      <c r="E90" s="612"/>
      <c r="F90" s="725">
        <v>0.02</v>
      </c>
      <c r="G90" s="572"/>
    </row>
    <row r="91" spans="1:7" ht="15.75">
      <c r="A91" s="524"/>
      <c r="B91" s="525"/>
      <c r="C91" s="614"/>
      <c r="D91" s="615"/>
      <c r="E91" s="616"/>
      <c r="F91" s="726" t="s">
        <v>394</v>
      </c>
      <c r="G91" s="577"/>
    </row>
    <row r="92" spans="1:7" ht="15.75">
      <c r="A92" s="516">
        <v>28</v>
      </c>
      <c r="B92" s="908" t="s">
        <v>211</v>
      </c>
      <c r="C92" s="610"/>
      <c r="D92" s="611"/>
      <c r="E92" s="612"/>
      <c r="F92" s="613"/>
      <c r="G92" s="572">
        <v>1</v>
      </c>
    </row>
    <row r="93" spans="1:7" ht="15.75">
      <c r="A93" s="516"/>
      <c r="B93" s="522"/>
      <c r="C93" s="610"/>
      <c r="D93" s="611"/>
      <c r="E93" s="612"/>
      <c r="F93" s="613"/>
      <c r="G93" s="572">
        <v>4.3499999999999996</v>
      </c>
    </row>
    <row r="94" spans="1:7" ht="16.5" thickBot="1">
      <c r="A94" s="516"/>
      <c r="B94" s="522"/>
      <c r="C94" s="610"/>
      <c r="D94" s="611"/>
      <c r="E94" s="612"/>
      <c r="F94" s="613"/>
      <c r="G94" s="923" t="s">
        <v>524</v>
      </c>
    </row>
    <row r="95" spans="1:7" ht="28.5" customHeight="1" thickBot="1">
      <c r="A95" s="1256" t="s">
        <v>87</v>
      </c>
      <c r="B95" s="1257"/>
      <c r="C95" s="749">
        <v>1</v>
      </c>
      <c r="D95" s="748"/>
      <c r="E95" s="749">
        <v>2</v>
      </c>
      <c r="F95" s="748">
        <v>2</v>
      </c>
      <c r="G95" s="749">
        <v>29</v>
      </c>
    </row>
    <row r="96" spans="1:7" ht="15.75" thickBot="1">
      <c r="A96" s="1258"/>
      <c r="B96" s="1259"/>
      <c r="C96" s="746">
        <v>15.69</v>
      </c>
      <c r="D96" s="747"/>
      <c r="E96" s="746">
        <v>1.34</v>
      </c>
      <c r="F96" s="747">
        <v>0.59</v>
      </c>
      <c r="G96" s="746">
        <v>219.99</v>
      </c>
    </row>
    <row r="98" spans="2:3">
      <c r="B98" s="1247" t="s">
        <v>313</v>
      </c>
      <c r="C98" s="1247"/>
    </row>
    <row r="99" spans="2:3">
      <c r="B99" s="618"/>
    </row>
  </sheetData>
  <mergeCells count="8">
    <mergeCell ref="G1:K1"/>
    <mergeCell ref="B98:C98"/>
    <mergeCell ref="A2:G2"/>
    <mergeCell ref="A3:B3"/>
    <mergeCell ref="A4:A7"/>
    <mergeCell ref="B4:B7"/>
    <mergeCell ref="A95:B96"/>
    <mergeCell ref="F3:G3"/>
  </mergeCells>
  <pageMargins left="1.4" right="0.68" top="0.47244094488188981" bottom="0.31496062992125984" header="0.31496062992125984" footer="0.19685039370078741"/>
  <pageSetup paperSize="9" scale="41" orientation="portrait" r:id="rId1"/>
  <headerFooter alignWithMargins="0"/>
</worksheet>
</file>

<file path=xl/worksheets/sheet9.xml><?xml version="1.0" encoding="utf-8"?>
<worksheet xmlns="http://schemas.openxmlformats.org/spreadsheetml/2006/main" xmlns:r="http://schemas.openxmlformats.org/officeDocument/2006/relationships">
  <dimension ref="A1:F41"/>
  <sheetViews>
    <sheetView workbookViewId="0">
      <selection activeCell="L26" sqref="L26"/>
    </sheetView>
  </sheetViews>
  <sheetFormatPr defaultRowHeight="12.75"/>
  <cols>
    <col min="1" max="1" width="3.7109375" customWidth="1"/>
    <col min="2" max="3" width="11.42578125" customWidth="1"/>
    <col min="4" max="4" width="12.5703125" customWidth="1"/>
    <col min="5" max="5" width="16.7109375" customWidth="1"/>
    <col min="6" max="6" width="15.5703125" customWidth="1"/>
  </cols>
  <sheetData>
    <row r="1" spans="1:6">
      <c r="A1" t="s">
        <v>56</v>
      </c>
    </row>
    <row r="2" spans="1:6">
      <c r="A2" t="s">
        <v>57</v>
      </c>
    </row>
    <row r="3" spans="1:6">
      <c r="A3" t="s">
        <v>507</v>
      </c>
    </row>
    <row r="4" spans="1:6" ht="13.5" thickBot="1"/>
    <row r="5" spans="1:6">
      <c r="A5" s="859"/>
      <c r="B5" s="861"/>
      <c r="C5" s="859" t="s">
        <v>40</v>
      </c>
      <c r="D5" s="861" t="s">
        <v>511</v>
      </c>
      <c r="E5" s="859" t="s">
        <v>125</v>
      </c>
      <c r="F5" s="859" t="s">
        <v>512</v>
      </c>
    </row>
    <row r="6" spans="1:6" ht="13.5" thickBot="1">
      <c r="A6" s="860" t="s">
        <v>22</v>
      </c>
      <c r="B6" s="481" t="s">
        <v>117</v>
      </c>
      <c r="C6" s="860"/>
      <c r="D6" s="865" t="s">
        <v>515</v>
      </c>
      <c r="E6" s="860"/>
      <c r="F6" s="864" t="s">
        <v>513</v>
      </c>
    </row>
    <row r="7" spans="1:6" ht="13.5" thickBot="1">
      <c r="A7" s="750"/>
      <c r="B7" s="862"/>
      <c r="C7" s="750" t="s">
        <v>3</v>
      </c>
      <c r="D7" s="862" t="s">
        <v>59</v>
      </c>
      <c r="E7" s="866" t="s">
        <v>516</v>
      </c>
      <c r="F7" s="750" t="s">
        <v>3</v>
      </c>
    </row>
    <row r="8" spans="1:6">
      <c r="A8" s="863">
        <v>1</v>
      </c>
      <c r="B8" s="857" t="s">
        <v>191</v>
      </c>
      <c r="C8" s="863"/>
      <c r="E8" s="863"/>
      <c r="F8" s="863"/>
    </row>
    <row r="9" spans="1:6">
      <c r="A9" s="863">
        <v>2</v>
      </c>
      <c r="B9" s="857" t="s">
        <v>192</v>
      </c>
      <c r="C9" s="863">
        <v>2</v>
      </c>
      <c r="E9" s="863"/>
      <c r="F9" s="863">
        <v>2</v>
      </c>
    </row>
    <row r="10" spans="1:6">
      <c r="A10" s="863">
        <v>3</v>
      </c>
      <c r="B10" s="857" t="s">
        <v>193</v>
      </c>
      <c r="C10" s="863">
        <v>2</v>
      </c>
      <c r="E10" s="863"/>
      <c r="F10" s="863">
        <v>2</v>
      </c>
    </row>
    <row r="11" spans="1:6">
      <c r="A11" s="863">
        <v>4</v>
      </c>
      <c r="B11" s="857" t="s">
        <v>222</v>
      </c>
      <c r="C11" s="863">
        <v>6</v>
      </c>
      <c r="E11" s="863">
        <v>1</v>
      </c>
      <c r="F11" s="863">
        <v>5</v>
      </c>
    </row>
    <row r="12" spans="1:6">
      <c r="A12" s="863">
        <v>5</v>
      </c>
      <c r="B12" s="857" t="s">
        <v>195</v>
      </c>
      <c r="C12" s="863">
        <v>1</v>
      </c>
      <c r="E12" s="863">
        <v>1</v>
      </c>
      <c r="F12" s="863"/>
    </row>
    <row r="13" spans="1:6">
      <c r="A13" s="863">
        <v>6</v>
      </c>
      <c r="B13" s="857" t="s">
        <v>196</v>
      </c>
      <c r="C13" s="863">
        <v>2</v>
      </c>
      <c r="D13">
        <v>1</v>
      </c>
      <c r="E13" s="863">
        <v>1</v>
      </c>
      <c r="F13" s="863"/>
    </row>
    <row r="14" spans="1:6">
      <c r="A14" s="863">
        <v>7</v>
      </c>
      <c r="B14" s="857" t="s">
        <v>197</v>
      </c>
      <c r="C14" s="863"/>
      <c r="E14" s="863">
        <v>1</v>
      </c>
      <c r="F14" s="863"/>
    </row>
    <row r="15" spans="1:6">
      <c r="A15" s="863">
        <v>8</v>
      </c>
      <c r="B15" s="857" t="s">
        <v>198</v>
      </c>
      <c r="C15" s="863">
        <v>2</v>
      </c>
      <c r="D15">
        <v>2</v>
      </c>
      <c r="E15" s="863"/>
      <c r="F15" s="863"/>
    </row>
    <row r="16" spans="1:6">
      <c r="A16" s="863">
        <v>9</v>
      </c>
      <c r="B16" s="857" t="s">
        <v>199</v>
      </c>
      <c r="C16" s="863">
        <v>2</v>
      </c>
      <c r="E16" s="863">
        <v>1</v>
      </c>
      <c r="F16" s="863">
        <v>1</v>
      </c>
    </row>
    <row r="17" spans="1:6">
      <c r="A17" s="863">
        <v>10</v>
      </c>
      <c r="B17" s="857" t="s">
        <v>200</v>
      </c>
      <c r="C17" s="863">
        <v>2</v>
      </c>
      <c r="D17">
        <v>1</v>
      </c>
      <c r="E17" s="863">
        <v>1</v>
      </c>
      <c r="F17" s="863"/>
    </row>
    <row r="18" spans="1:6">
      <c r="A18" s="863">
        <v>11</v>
      </c>
      <c r="B18" s="857" t="s">
        <v>201</v>
      </c>
      <c r="C18" s="863">
        <v>4</v>
      </c>
      <c r="D18">
        <v>1</v>
      </c>
      <c r="E18" s="863"/>
      <c r="F18" s="863">
        <v>3</v>
      </c>
    </row>
    <row r="19" spans="1:6">
      <c r="A19" s="863">
        <v>12</v>
      </c>
      <c r="B19" s="857" t="s">
        <v>202</v>
      </c>
      <c r="C19" s="863">
        <v>2</v>
      </c>
      <c r="D19">
        <v>1</v>
      </c>
      <c r="E19" s="863">
        <v>1</v>
      </c>
      <c r="F19" s="863"/>
    </row>
    <row r="20" spans="1:6">
      <c r="A20" s="863">
        <v>13</v>
      </c>
      <c r="B20" s="857" t="s">
        <v>203</v>
      </c>
      <c r="C20" s="863">
        <v>3</v>
      </c>
      <c r="D20">
        <v>2</v>
      </c>
      <c r="E20" s="863">
        <v>1</v>
      </c>
      <c r="F20" s="863"/>
    </row>
    <row r="21" spans="1:6">
      <c r="A21" s="863">
        <v>14</v>
      </c>
      <c r="B21" s="857" t="s">
        <v>204</v>
      </c>
      <c r="C21" s="863">
        <v>4</v>
      </c>
      <c r="D21">
        <v>4</v>
      </c>
      <c r="E21" s="863"/>
      <c r="F21" s="863"/>
    </row>
    <row r="22" spans="1:6">
      <c r="A22" s="863">
        <v>15</v>
      </c>
      <c r="B22" s="857" t="s">
        <v>205</v>
      </c>
      <c r="C22" s="863">
        <v>5</v>
      </c>
      <c r="E22" s="863">
        <v>2</v>
      </c>
      <c r="F22" s="863">
        <v>3</v>
      </c>
    </row>
    <row r="23" spans="1:6">
      <c r="A23" s="863">
        <v>16</v>
      </c>
      <c r="B23" s="857" t="s">
        <v>206</v>
      </c>
      <c r="C23" s="863">
        <v>4</v>
      </c>
      <c r="D23">
        <v>2</v>
      </c>
      <c r="E23" s="863">
        <v>2</v>
      </c>
      <c r="F23" s="863"/>
    </row>
    <row r="24" spans="1:6">
      <c r="A24" s="863">
        <v>17</v>
      </c>
      <c r="B24" s="857" t="s">
        <v>514</v>
      </c>
      <c r="C24" s="863">
        <v>1</v>
      </c>
      <c r="E24" s="863">
        <v>1</v>
      </c>
      <c r="F24" s="863"/>
    </row>
    <row r="25" spans="1:6">
      <c r="A25" s="863">
        <v>18</v>
      </c>
      <c r="B25" s="857" t="s">
        <v>12</v>
      </c>
      <c r="C25" s="863">
        <v>2</v>
      </c>
      <c r="D25">
        <v>1</v>
      </c>
      <c r="E25" s="863"/>
      <c r="F25" s="863">
        <v>1</v>
      </c>
    </row>
    <row r="26" spans="1:6">
      <c r="A26" s="863">
        <v>19</v>
      </c>
      <c r="B26" s="857" t="s">
        <v>223</v>
      </c>
      <c r="C26" s="863">
        <v>3</v>
      </c>
      <c r="E26" s="863">
        <v>1</v>
      </c>
      <c r="F26" s="863">
        <v>2</v>
      </c>
    </row>
    <row r="27" spans="1:6">
      <c r="A27" s="863">
        <v>20</v>
      </c>
      <c r="B27" s="857" t="s">
        <v>208</v>
      </c>
      <c r="C27" s="863">
        <v>1</v>
      </c>
      <c r="E27" s="863"/>
      <c r="F27" s="863">
        <v>1</v>
      </c>
    </row>
    <row r="28" spans="1:6">
      <c r="A28" s="863">
        <v>21</v>
      </c>
      <c r="B28" s="857" t="s">
        <v>209</v>
      </c>
      <c r="C28" s="863">
        <v>1</v>
      </c>
      <c r="D28">
        <v>1</v>
      </c>
      <c r="E28" s="863"/>
      <c r="F28" s="863"/>
    </row>
    <row r="29" spans="1:6">
      <c r="A29" s="863">
        <v>22</v>
      </c>
      <c r="B29" s="857" t="s">
        <v>210</v>
      </c>
      <c r="C29" s="863">
        <v>1</v>
      </c>
      <c r="D29">
        <v>1</v>
      </c>
      <c r="E29" s="863"/>
      <c r="F29" s="863"/>
    </row>
    <row r="30" spans="1:6">
      <c r="A30" s="863">
        <v>23</v>
      </c>
      <c r="B30" s="857" t="s">
        <v>211</v>
      </c>
      <c r="C30" s="863"/>
      <c r="E30" s="863"/>
      <c r="F30" s="863"/>
    </row>
    <row r="31" spans="1:6">
      <c r="A31" s="863">
        <v>24</v>
      </c>
      <c r="B31" s="857" t="s">
        <v>212</v>
      </c>
      <c r="C31" s="863">
        <v>1</v>
      </c>
      <c r="D31">
        <v>1</v>
      </c>
      <c r="E31" s="863"/>
      <c r="F31" s="863"/>
    </row>
    <row r="32" spans="1:6">
      <c r="A32" s="863">
        <v>25</v>
      </c>
      <c r="B32" s="857" t="s">
        <v>213</v>
      </c>
      <c r="C32" s="863">
        <v>2</v>
      </c>
      <c r="E32" s="863"/>
      <c r="F32" s="863">
        <v>2</v>
      </c>
    </row>
    <row r="33" spans="1:6">
      <c r="A33" s="863">
        <v>26</v>
      </c>
      <c r="B33" s="857" t="s">
        <v>224</v>
      </c>
      <c r="C33" s="863"/>
      <c r="E33" s="863"/>
      <c r="F33" s="863"/>
    </row>
    <row r="34" spans="1:6">
      <c r="A34" s="863">
        <v>27</v>
      </c>
      <c r="B34" s="857" t="s">
        <v>215</v>
      </c>
      <c r="C34" s="863">
        <v>6</v>
      </c>
      <c r="E34" s="863"/>
      <c r="F34" s="863">
        <v>6</v>
      </c>
    </row>
    <row r="35" spans="1:6">
      <c r="A35" s="863">
        <v>28</v>
      </c>
      <c r="B35" s="857" t="s">
        <v>216</v>
      </c>
      <c r="C35" s="863">
        <v>3</v>
      </c>
      <c r="D35">
        <v>2</v>
      </c>
      <c r="E35" s="863"/>
      <c r="F35" s="863">
        <v>1</v>
      </c>
    </row>
    <row r="36" spans="1:6">
      <c r="A36" s="863">
        <v>29</v>
      </c>
      <c r="B36" s="857" t="s">
        <v>217</v>
      </c>
      <c r="C36" s="863">
        <v>1</v>
      </c>
      <c r="E36" s="863">
        <v>1</v>
      </c>
      <c r="F36" s="863"/>
    </row>
    <row r="37" spans="1:6">
      <c r="A37" s="863">
        <v>30</v>
      </c>
      <c r="B37" s="857" t="s">
        <v>218</v>
      </c>
      <c r="C37" s="863"/>
      <c r="E37" s="863"/>
      <c r="F37" s="863"/>
    </row>
    <row r="38" spans="1:6">
      <c r="A38" s="863">
        <v>31</v>
      </c>
      <c r="B38" s="857" t="s">
        <v>219</v>
      </c>
      <c r="C38" s="863"/>
      <c r="E38" s="863"/>
      <c r="F38" s="863"/>
    </row>
    <row r="39" spans="1:6">
      <c r="A39" s="863">
        <v>32</v>
      </c>
      <c r="B39" s="857" t="s">
        <v>220</v>
      </c>
      <c r="C39" s="863">
        <v>1</v>
      </c>
      <c r="E39" s="863"/>
      <c r="F39" s="863">
        <v>1</v>
      </c>
    </row>
    <row r="40" spans="1:6" ht="13.5" thickBot="1">
      <c r="A40" s="863">
        <v>33</v>
      </c>
      <c r="B40" s="857" t="s">
        <v>221</v>
      </c>
      <c r="C40" s="863">
        <v>1</v>
      </c>
      <c r="E40" s="863"/>
      <c r="F40" s="863"/>
    </row>
    <row r="41" spans="1:6" ht="13.5" thickBot="1">
      <c r="A41" s="750"/>
      <c r="B41" s="862" t="s">
        <v>58</v>
      </c>
      <c r="C41" s="750">
        <f>SUM(C8:C40)</f>
        <v>65</v>
      </c>
      <c r="D41" s="862">
        <f>SUM(D8:D40)</f>
        <v>20</v>
      </c>
      <c r="E41" s="750">
        <f>SUM(E8:E40)</f>
        <v>15</v>
      </c>
      <c r="F41" s="750">
        <f>SUM(F8:F40)</f>
        <v>30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9</vt:i4>
      </vt:variant>
      <vt:variant>
        <vt:lpstr>Zakresy nazwane</vt:lpstr>
      </vt:variant>
      <vt:variant>
        <vt:i4>5</vt:i4>
      </vt:variant>
    </vt:vector>
  </HeadingPairs>
  <TitlesOfParts>
    <vt:vector size="14" baseType="lpstr">
      <vt:lpstr>Tab.1</vt:lpstr>
      <vt:lpstr>Tab.2</vt:lpstr>
      <vt:lpstr>Tab.3</vt:lpstr>
      <vt:lpstr>Tab.4 </vt:lpstr>
      <vt:lpstr>Tab. 5.</vt:lpstr>
      <vt:lpstr>TAB.6.</vt:lpstr>
      <vt:lpstr>Tab.7</vt:lpstr>
      <vt:lpstr>Tab. 8 </vt:lpstr>
      <vt:lpstr>Tab.2 nctwa</vt:lpstr>
      <vt:lpstr>Tab.2!Obszar_wydruku</vt:lpstr>
      <vt:lpstr>Tab.3!Obszar_wydruku</vt:lpstr>
      <vt:lpstr>'Tab.4 '!Obszar_wydruku</vt:lpstr>
      <vt:lpstr>TAB.6.!Obszar_wydruku</vt:lpstr>
      <vt:lpstr>Tab.7!Obszar_wydruku</vt:lpstr>
    </vt:vector>
  </TitlesOfParts>
  <Company>DGLP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Zestawienie tabele ochrona przyrody</dc:title>
  <dc:subject>Formy ochrony przyrody i inne</dc:subject>
  <dc:creator>Małgorzata Czyżewska</dc:creator>
  <cp:keywords>rezerwat, pomnik przyrody</cp:keywords>
  <cp:lastModifiedBy>anna.bartoszewicz</cp:lastModifiedBy>
  <cp:lastPrinted>2016-03-15T08:55:18Z</cp:lastPrinted>
  <dcterms:created xsi:type="dcterms:W3CDTF">2005-01-25T07:57:37Z</dcterms:created>
  <dcterms:modified xsi:type="dcterms:W3CDTF">2016-03-15T09:04:55Z</dcterms:modified>
  <cp:category>ochrona przyrody</cp:category>
</cp:coreProperties>
</file>