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0" yWindow="45" windowWidth="24060" windowHeight="12330" activeTab="4"/>
  </bookViews>
  <sheets>
    <sheet name="Tab.1" sheetId="1" r:id="rId1"/>
    <sheet name="Tab.2" sheetId="2" r:id="rId2"/>
    <sheet name="Tab.3" sheetId="3" r:id="rId3"/>
    <sheet name="Tab.4 " sheetId="23" r:id="rId4"/>
    <sheet name="Tab. 5." sheetId="12" r:id="rId5"/>
    <sheet name="TAB.6." sheetId="21" r:id="rId6"/>
    <sheet name="Tab.7" sheetId="13" r:id="rId7"/>
    <sheet name="Tab. 8 " sheetId="26" r:id="rId8"/>
  </sheets>
  <definedNames>
    <definedName name="_xlnm._FilterDatabase" localSheetId="5" hidden="1">TAB.6.!$A$1:$F$47</definedName>
    <definedName name="_xlnm.Print_Area" localSheetId="1">Tab.2!$A$1:$G$25</definedName>
    <definedName name="_xlnm.Print_Area" localSheetId="2">Tab.3!$A$1:$K$206</definedName>
    <definedName name="_xlnm.Print_Area" localSheetId="3">'Tab.4 '!$A$1:$Q$80</definedName>
    <definedName name="_xlnm.Print_Area" localSheetId="5">TAB.6.!$A$1:$H$56</definedName>
    <definedName name="_xlnm.Print_Area" localSheetId="6">Tab.7!$A$1:$H$80</definedName>
  </definedNames>
  <calcPr calcId="144525"/>
</workbook>
</file>

<file path=xl/calcChain.xml><?xml version="1.0" encoding="utf-8"?>
<calcChain xmlns="http://schemas.openxmlformats.org/spreadsheetml/2006/main">
  <c r="G67" i="13" l="1"/>
  <c r="G57" i="13"/>
  <c r="G52" i="13"/>
  <c r="G46" i="13"/>
  <c r="G40" i="13"/>
  <c r="G34" i="13"/>
  <c r="G32" i="13"/>
  <c r="G30" i="13"/>
  <c r="G13" i="13"/>
  <c r="G4" i="13"/>
  <c r="G49" i="21"/>
  <c r="G43" i="21"/>
  <c r="G35" i="21"/>
  <c r="G30" i="21"/>
  <c r="G26" i="21"/>
  <c r="G20" i="21"/>
  <c r="G14" i="21"/>
  <c r="F67" i="13"/>
  <c r="F49" i="21"/>
  <c r="H66" i="12" l="1"/>
  <c r="F66" i="12"/>
  <c r="D65" i="12"/>
  <c r="D63" i="12"/>
  <c r="D59" i="12"/>
  <c r="D55" i="12"/>
  <c r="D51" i="12"/>
  <c r="D49" i="12"/>
  <c r="D47" i="12"/>
  <c r="D45" i="12"/>
  <c r="D43" i="12"/>
  <c r="D41" i="12"/>
  <c r="D37" i="12"/>
  <c r="D35" i="12"/>
  <c r="D31" i="12"/>
  <c r="D29" i="12"/>
  <c r="H27" i="12"/>
  <c r="F27" i="12"/>
  <c r="F67" i="12" s="1"/>
  <c r="E27" i="12"/>
  <c r="E67" i="12" s="1"/>
  <c r="D27" i="12"/>
  <c r="H26" i="12"/>
  <c r="G26" i="12"/>
  <c r="G66" i="12" s="1"/>
  <c r="E26" i="12"/>
  <c r="E66" i="12" s="1"/>
  <c r="F25" i="12"/>
  <c r="D21" i="12"/>
  <c r="D17" i="12"/>
  <c r="H15" i="12"/>
  <c r="H67" i="12" s="1"/>
  <c r="D13" i="12"/>
  <c r="D11" i="12"/>
  <c r="F43" i="1" l="1"/>
  <c r="D43" i="1"/>
  <c r="I204" i="3" l="1"/>
  <c r="D24" i="3"/>
  <c r="K204" i="3"/>
  <c r="K203" i="3"/>
  <c r="J203" i="3"/>
  <c r="J204" i="3"/>
  <c r="F204" i="3"/>
  <c r="F203" i="3"/>
  <c r="E203" i="3"/>
  <c r="E204" i="3"/>
  <c r="L204" i="3"/>
  <c r="D198" i="3"/>
  <c r="D200" i="3"/>
  <c r="D202" i="3"/>
  <c r="D30" i="3"/>
  <c r="D32" i="3"/>
  <c r="D34" i="3"/>
  <c r="D40" i="3"/>
  <c r="D42" i="3"/>
  <c r="D46" i="3"/>
  <c r="D48" i="3"/>
  <c r="D50" i="3"/>
  <c r="D52" i="3"/>
  <c r="D54" i="3"/>
  <c r="D56" i="3"/>
  <c r="D58" i="3"/>
  <c r="D60" i="3"/>
  <c r="D62" i="3"/>
  <c r="D64" i="3"/>
  <c r="D66" i="3"/>
  <c r="D68" i="3"/>
  <c r="D70" i="3"/>
  <c r="D72" i="3"/>
  <c r="D74" i="3"/>
  <c r="D76" i="3"/>
  <c r="D78" i="3"/>
  <c r="D80" i="3"/>
  <c r="D82" i="3"/>
  <c r="D84" i="3"/>
  <c r="D86" i="3"/>
  <c r="D88" i="3"/>
  <c r="D90" i="3"/>
  <c r="D92" i="3"/>
  <c r="D94" i="3"/>
  <c r="D96" i="3"/>
  <c r="D98" i="3"/>
  <c r="D100" i="3"/>
  <c r="D102" i="3"/>
  <c r="D104" i="3"/>
  <c r="D106" i="3"/>
  <c r="D108" i="3"/>
  <c r="D110" i="3"/>
  <c r="D112" i="3"/>
  <c r="D28" i="3"/>
  <c r="D114" i="3"/>
  <c r="D116" i="3"/>
  <c r="D118" i="3"/>
  <c r="D120" i="3"/>
  <c r="D122" i="3"/>
  <c r="D124" i="3"/>
  <c r="D126" i="3"/>
  <c r="D128" i="3"/>
  <c r="D130" i="3"/>
  <c r="D132" i="3"/>
  <c r="D134" i="3"/>
  <c r="D136" i="3"/>
  <c r="D138" i="3"/>
  <c r="D140" i="3"/>
  <c r="D142" i="3"/>
  <c r="D144" i="3"/>
  <c r="D152" i="3"/>
  <c r="D154" i="3"/>
  <c r="D156" i="3"/>
  <c r="D158" i="3"/>
  <c r="D160" i="3"/>
  <c r="D162" i="3"/>
  <c r="D164" i="3"/>
  <c r="D166" i="3"/>
  <c r="D168" i="3"/>
  <c r="D170" i="3"/>
  <c r="D148" i="3"/>
  <c r="D150" i="3"/>
  <c r="X23" i="1"/>
  <c r="W10" i="1"/>
  <c r="W36" i="1"/>
  <c r="C43" i="1"/>
  <c r="W27" i="1" l="1"/>
  <c r="W28" i="1"/>
  <c r="W29" i="1"/>
  <c r="W30" i="1"/>
  <c r="W31" i="1"/>
  <c r="W32" i="1"/>
  <c r="W33" i="1"/>
  <c r="W34" i="1"/>
  <c r="W35" i="1"/>
  <c r="W37" i="1"/>
  <c r="W38" i="1"/>
  <c r="W39" i="1"/>
  <c r="W40" i="1"/>
  <c r="W41" i="1"/>
  <c r="W42" i="1"/>
  <c r="X11" i="1"/>
  <c r="W11" i="1"/>
  <c r="Z43" i="1"/>
  <c r="Y43" i="1"/>
  <c r="O43" i="1"/>
  <c r="K77" i="23"/>
  <c r="L78" i="23"/>
  <c r="H78" i="23"/>
  <c r="Q78" i="23"/>
  <c r="I78" i="23"/>
  <c r="J78" i="23"/>
  <c r="K78" i="23"/>
  <c r="M78" i="23"/>
  <c r="N78" i="23"/>
  <c r="O78" i="23"/>
  <c r="P78" i="23"/>
  <c r="O77" i="23"/>
  <c r="P77" i="23"/>
  <c r="Q77" i="23"/>
  <c r="M77" i="23"/>
  <c r="N77" i="23"/>
  <c r="I77" i="23"/>
  <c r="J77" i="23"/>
  <c r="L77" i="23"/>
  <c r="D77" i="23"/>
  <c r="E77" i="23"/>
  <c r="F77" i="23"/>
  <c r="G77" i="23"/>
  <c r="H77" i="23"/>
  <c r="N43" i="1"/>
  <c r="X28" i="1"/>
  <c r="X29" i="1"/>
  <c r="X30" i="1"/>
  <c r="X31" i="1"/>
  <c r="X32" i="1"/>
  <c r="X33" i="1"/>
  <c r="W21" i="1"/>
  <c r="X21" i="1"/>
  <c r="W22" i="1"/>
  <c r="X22" i="1"/>
  <c r="W23" i="1"/>
  <c r="W24" i="1"/>
  <c r="X24" i="1"/>
  <c r="W25" i="1"/>
  <c r="X25" i="1"/>
  <c r="W26" i="1"/>
  <c r="X27" i="1"/>
  <c r="X34" i="1"/>
  <c r="W20" i="1"/>
  <c r="X20" i="1"/>
  <c r="X35" i="1"/>
  <c r="X36" i="1"/>
  <c r="X37" i="1"/>
  <c r="X38" i="1"/>
  <c r="X39" i="1"/>
  <c r="X40" i="1"/>
  <c r="X41" i="1"/>
  <c r="X42" i="1"/>
  <c r="D25" i="2"/>
  <c r="E25" i="2"/>
  <c r="F25" i="2"/>
  <c r="G25" i="2"/>
  <c r="C25" i="2"/>
  <c r="D196" i="3"/>
  <c r="D192" i="3"/>
  <c r="D190" i="3"/>
  <c r="D188" i="3"/>
  <c r="D186" i="3"/>
  <c r="D184" i="3"/>
  <c r="D182" i="3"/>
  <c r="D180" i="3"/>
  <c r="D178" i="3"/>
  <c r="D176" i="3"/>
  <c r="D174" i="3"/>
  <c r="D172" i="3"/>
  <c r="D146" i="3"/>
  <c r="D204" i="3" s="1"/>
  <c r="W12" i="1"/>
  <c r="W13" i="1"/>
  <c r="W14" i="1"/>
  <c r="W15" i="1"/>
  <c r="W16" i="1"/>
  <c r="W17" i="1"/>
  <c r="W18" i="1"/>
  <c r="W19" i="1"/>
  <c r="X12" i="1"/>
  <c r="X13" i="1"/>
  <c r="X14" i="1"/>
  <c r="X15" i="1"/>
  <c r="X16" i="1"/>
  <c r="X17" i="1"/>
  <c r="X18" i="1"/>
  <c r="X10" i="1"/>
  <c r="Q43" i="1" l="1"/>
  <c r="E43" i="1"/>
  <c r="K43" i="1"/>
  <c r="G43" i="1"/>
  <c r="S43" i="1"/>
  <c r="U43" i="1"/>
  <c r="J43" i="1"/>
  <c r="L43" i="1"/>
  <c r="P43" i="1"/>
  <c r="R43" i="1"/>
  <c r="T43" i="1"/>
  <c r="M43" i="1"/>
  <c r="V43" i="1"/>
  <c r="I43" i="1"/>
  <c r="W43" i="1" l="1"/>
  <c r="X43" i="1"/>
</calcChain>
</file>

<file path=xl/comments1.xml><?xml version="1.0" encoding="utf-8"?>
<comments xmlns="http://schemas.openxmlformats.org/spreadsheetml/2006/main">
  <authors>
    <author>Małgorzata Czyżewska</author>
  </authors>
  <commentList>
    <comment ref="H5" authorId="0">
      <text>
        <r>
          <rPr>
            <b/>
            <sz val="8"/>
            <color indexed="81"/>
            <rFont val="Tahoma"/>
            <family val="2"/>
            <charset val="238"/>
          </rPr>
          <t>Małgorzata Czyżewska:</t>
        </r>
        <r>
          <rPr>
            <sz val="8"/>
            <color indexed="81"/>
            <rFont val="Tahoma"/>
            <family val="2"/>
            <charset val="238"/>
          </rPr>
          <t xml:space="preserve">
dotyczy ptaków</t>
        </r>
      </text>
    </comment>
    <comment ref="H7" authorId="0">
      <text>
        <r>
          <rPr>
            <b/>
            <sz val="8"/>
            <color indexed="81"/>
            <rFont val="Tahoma"/>
            <family val="2"/>
            <charset val="238"/>
          </rPr>
          <t>Małgorzata Czyżewska:</t>
        </r>
        <r>
          <rPr>
            <sz val="8"/>
            <color indexed="81"/>
            <rFont val="Tahoma"/>
            <family val="2"/>
            <charset val="238"/>
          </rPr>
          <t xml:space="preserve">
dotyczy ptaków</t>
        </r>
      </text>
    </comment>
  </commentList>
</comments>
</file>

<file path=xl/sharedStrings.xml><?xml version="1.0" encoding="utf-8"?>
<sst xmlns="http://schemas.openxmlformats.org/spreadsheetml/2006/main" count="1207" uniqueCount="543">
  <si>
    <t>RDLP</t>
  </si>
  <si>
    <t>Ogółem</t>
  </si>
  <si>
    <t>Plan ochrony rezerwatu</t>
  </si>
  <si>
    <t>(szt)</t>
  </si>
  <si>
    <t>(ha)</t>
  </si>
  <si>
    <t>Białystok</t>
  </si>
  <si>
    <t>Gdańsk</t>
  </si>
  <si>
    <t>Katowice</t>
  </si>
  <si>
    <t>Kraków</t>
  </si>
  <si>
    <t>Krosno</t>
  </si>
  <si>
    <t>Lublin</t>
  </si>
  <si>
    <t>Łódź</t>
  </si>
  <si>
    <t>Olsztyn</t>
  </si>
  <si>
    <t>Piła</t>
  </si>
  <si>
    <t>Poznań</t>
  </si>
  <si>
    <t xml:space="preserve">Radom </t>
  </si>
  <si>
    <t>Szczecin</t>
  </si>
  <si>
    <t>Toruń</t>
  </si>
  <si>
    <t>Warszawa</t>
  </si>
  <si>
    <t>Wrocław</t>
  </si>
  <si>
    <t>Zielona Góra</t>
  </si>
  <si>
    <t>RAZEM</t>
  </si>
  <si>
    <t>Lp.</t>
  </si>
  <si>
    <t>1.</t>
  </si>
  <si>
    <t>2.</t>
  </si>
  <si>
    <t>3.</t>
  </si>
  <si>
    <t>4.</t>
  </si>
  <si>
    <t>5.</t>
  </si>
  <si>
    <t>6.</t>
  </si>
  <si>
    <t>7.</t>
  </si>
  <si>
    <t>8.</t>
  </si>
  <si>
    <t>9.</t>
  </si>
  <si>
    <t>10.</t>
  </si>
  <si>
    <t>11.</t>
  </si>
  <si>
    <t>12.</t>
  </si>
  <si>
    <t>13.</t>
  </si>
  <si>
    <t>14.</t>
  </si>
  <si>
    <t>15.</t>
  </si>
  <si>
    <t>16.</t>
  </si>
  <si>
    <t>17.</t>
  </si>
  <si>
    <t>Rezerwaty</t>
  </si>
  <si>
    <t>Szczecinek</t>
  </si>
  <si>
    <t>Grupy</t>
  </si>
  <si>
    <t>drzew</t>
  </si>
  <si>
    <t>Tab. 1. FORMY OCHRONY PRZYRODY W LASACH PAŃSTWOWYCH: REZERWATY</t>
  </si>
  <si>
    <t>Leśne</t>
  </si>
  <si>
    <t>Florystyczne</t>
  </si>
  <si>
    <t>Stepowe</t>
  </si>
  <si>
    <t>Torfowiskowe</t>
  </si>
  <si>
    <t>Wodne</t>
  </si>
  <si>
    <t>Krajobrazowe</t>
  </si>
  <si>
    <t>Faunistyczne</t>
  </si>
  <si>
    <t>ogółem</t>
  </si>
  <si>
    <t>wg kat. gruntów</t>
  </si>
  <si>
    <t>Leśna</t>
  </si>
  <si>
    <t>Nieleśna</t>
  </si>
  <si>
    <t xml:space="preserve">Tab. 2. FORMY OCHRONY PRZYRODY W LASACH </t>
  </si>
  <si>
    <t xml:space="preserve">             PAŃSTWOWYCH: PLANY OCHRONY REZERWATÓW</t>
  </si>
  <si>
    <t>Razem</t>
  </si>
  <si>
    <t>szt</t>
  </si>
  <si>
    <t>ha</t>
  </si>
  <si>
    <t>pow. leśna</t>
  </si>
  <si>
    <t>pow. nieleśna</t>
  </si>
  <si>
    <t>leśna</t>
  </si>
  <si>
    <t>nieleśna</t>
  </si>
  <si>
    <t>drzewa</t>
  </si>
  <si>
    <t>Pojed.</t>
  </si>
  <si>
    <t>Aleje</t>
  </si>
  <si>
    <t>Głazy</t>
  </si>
  <si>
    <t>Skałki,groty</t>
  </si>
  <si>
    <t xml:space="preserve">jaskinie  </t>
  </si>
  <si>
    <t>narzut.</t>
  </si>
  <si>
    <t>Pomniki przyrody</t>
  </si>
  <si>
    <t xml:space="preserve">Użytki ekologiczne </t>
  </si>
  <si>
    <t>Zespoły przyrodniczo-</t>
  </si>
  <si>
    <t>krajobrazowe</t>
  </si>
  <si>
    <t>Ochrona "strefowa"</t>
  </si>
  <si>
    <t>ścisła</t>
  </si>
  <si>
    <t>w tym powierzchnia:</t>
  </si>
  <si>
    <t>Tab. 4. FORMY OCHRONY PRZYRODY W LASACH PAŃSTWOWYCH: POMNIKI PRZYRODY, STANOWISKA DOKUMENTACYJNE,</t>
  </si>
  <si>
    <t xml:space="preserve">             UŻYTKI EKOLOGICZNE, ZESPOŁY PRZYRODNICZO-KRAJOBRAZOWE ORAZ OCHRONA GATUNKOWA ("STREFOWA")</t>
  </si>
  <si>
    <t xml:space="preserve">             PARKI KRAJOBRAZOWE, OBSZARY CHRONIONEGO KRAJOBRAZU</t>
  </si>
  <si>
    <t xml:space="preserve">Tab. 3. FORMY OCHRONY PRZYRODY W LASACH PAŃSTWOWYCH: </t>
  </si>
  <si>
    <t>Nazwa</t>
  </si>
  <si>
    <t>Województwo</t>
  </si>
  <si>
    <t>Kod obszaru</t>
  </si>
  <si>
    <t>Lp</t>
  </si>
  <si>
    <t>Razem RDLP</t>
  </si>
  <si>
    <t>X</t>
  </si>
  <si>
    <t>Nazwa gatunku</t>
  </si>
  <si>
    <t>Liczba</t>
  </si>
  <si>
    <t>par (lp. 1 – 14)</t>
  </si>
  <si>
    <t>okresowa</t>
  </si>
  <si>
    <t>orzeł przedni</t>
  </si>
  <si>
    <t>orlik grubodzioby</t>
  </si>
  <si>
    <t>orlik krzykliwy</t>
  </si>
  <si>
    <t>gadożer</t>
  </si>
  <si>
    <t>bielik</t>
  </si>
  <si>
    <t>orzełek</t>
  </si>
  <si>
    <t>kania czarna</t>
  </si>
  <si>
    <t>kania ruda</t>
  </si>
  <si>
    <t>rybołów</t>
  </si>
  <si>
    <t>raróg</t>
  </si>
  <si>
    <t>sokół wędrowny</t>
  </si>
  <si>
    <t>puchacz</t>
  </si>
  <si>
    <t>bocian czarny</t>
  </si>
  <si>
    <t>głuszec</t>
  </si>
  <si>
    <t>cietrzew</t>
  </si>
  <si>
    <t>wąż Eskulapa</t>
  </si>
  <si>
    <t>18.</t>
  </si>
  <si>
    <t>gniewosz plamisty</t>
  </si>
  <si>
    <t>19.</t>
  </si>
  <si>
    <t>żółw błotny</t>
  </si>
  <si>
    <t xml:space="preserve">kraska </t>
  </si>
  <si>
    <t>Ogrody botaniczne</t>
  </si>
  <si>
    <t>Arboretum (Ogród dendrologiczny)</t>
  </si>
  <si>
    <t>Ośrodek rehabilitacji zwierząt</t>
  </si>
  <si>
    <t>Nadleśnictwo</t>
  </si>
  <si>
    <r>
      <t>Powierzchnia na terenie LP (ha)</t>
    </r>
    <r>
      <rPr>
        <b/>
        <vertAlign val="superscript"/>
        <sz val="8"/>
        <rFont val="Arial"/>
        <family val="2"/>
        <charset val="238"/>
      </rPr>
      <t>1*</t>
    </r>
  </si>
  <si>
    <t>1*</t>
  </si>
  <si>
    <t>2*</t>
  </si>
  <si>
    <t>ilość stref</t>
  </si>
  <si>
    <t>w tym zasiedlone</t>
  </si>
  <si>
    <t>/ha</t>
  </si>
  <si>
    <t xml:space="preserve">Ochrona strefowa </t>
  </si>
  <si>
    <t>Zadania ochronne</t>
  </si>
  <si>
    <t>x</t>
  </si>
  <si>
    <t>wilk</t>
  </si>
  <si>
    <t>iglica mała</t>
  </si>
  <si>
    <t>granicznik płucnik</t>
  </si>
  <si>
    <t>Powierzchnia obszarów N2000 na terenie LP - orientacyjna, obliczona z mapy numerycznej</t>
  </si>
  <si>
    <t>Rezerwaty wg rodzaju</t>
  </si>
  <si>
    <t xml:space="preserve">* nadleśnictwo i odpowiednio nazwa gatunku, dla którego istnieje powołana strefa </t>
  </si>
  <si>
    <t>pow.</t>
  </si>
  <si>
    <t>leśnictwo</t>
  </si>
  <si>
    <t>nazwa własna</t>
  </si>
  <si>
    <t>Uwagi</t>
  </si>
  <si>
    <t>liczba gniazd w strefie</t>
  </si>
  <si>
    <t>Inne**</t>
  </si>
  <si>
    <t>sóweczka</t>
  </si>
  <si>
    <t>włochatka</t>
  </si>
  <si>
    <t>** Wpisać nazwę gatunku</t>
  </si>
  <si>
    <t>Stanowiska</t>
  </si>
  <si>
    <t xml:space="preserve">dokumentacyjne </t>
  </si>
  <si>
    <t>i inne*</t>
  </si>
  <si>
    <t xml:space="preserve">*i inne - podać co jest chronione </t>
  </si>
  <si>
    <t>w tym: pomniki</t>
  </si>
  <si>
    <t>"powierzch." **</t>
  </si>
  <si>
    <t xml:space="preserve">             </t>
  </si>
  <si>
    <t>Nazwa parku krajobrazowego</t>
  </si>
  <si>
    <t>Nazwa obszaru chronionego krajobrazu</t>
  </si>
  <si>
    <t>Pow. zredukowana*</t>
  </si>
  <si>
    <t>Brak  dokumentów</t>
  </si>
  <si>
    <t xml:space="preserve">(szt) </t>
  </si>
  <si>
    <t>Przyrody nieożywionej</t>
  </si>
  <si>
    <t xml:space="preserve">Łączna pow. rezerwatów </t>
  </si>
  <si>
    <t>Powierzchnia rezerwatu poza gruntami PGL LP</t>
  </si>
  <si>
    <t xml:space="preserve"> </t>
  </si>
  <si>
    <t>Parki krajobrazowe</t>
  </si>
  <si>
    <t>Obszary chronionego krajobrazu</t>
  </si>
  <si>
    <t>Nadleśnictwo*</t>
  </si>
  <si>
    <t>Powierzchnia</t>
  </si>
  <si>
    <t>Tab. 7.  DYREKTYWA SIEDLISKOWA - OBSZARY NATURA 2000 MAJĄCE ZNACZENIE DLA WSPÓLNOTY</t>
  </si>
  <si>
    <t>Tab. 6. NATURA 2000 DYREKTYWA PTASIA</t>
  </si>
  <si>
    <t>Tab. 8. OGRODY BOTANICZNE, ARBORETA (OGRODY DENDROLOGICZNE), OŚRODKI REHABILITACJI ZWIERZĄT                    I INNE</t>
  </si>
  <si>
    <t>Tab. 5. OCHRONA STREFOWA</t>
  </si>
  <si>
    <t>(szt.)</t>
  </si>
  <si>
    <t>ryś</t>
  </si>
  <si>
    <t>niedźwiedź</t>
  </si>
  <si>
    <r>
      <t xml:space="preserve">Proponowana kolejność </t>
    </r>
    <r>
      <rPr>
        <b/>
        <sz val="10"/>
        <rFont val="Arial"/>
        <family val="2"/>
        <charset val="238"/>
      </rPr>
      <t>gatunkami</t>
    </r>
    <r>
      <rPr>
        <sz val="10"/>
        <rFont val="Arial"/>
        <family val="2"/>
        <charset val="238"/>
      </rPr>
      <t xml:space="preserve"> dla poszczególnych nadleśnictw</t>
    </r>
  </si>
  <si>
    <t>Słonoroślowe</t>
  </si>
  <si>
    <t>Powierzchnia zgodnie z rozporządzeniem tworzącym rezerwat</t>
  </si>
  <si>
    <t>W przypadku rezerwatów położonych na terenie więcej niż jednego nadleśnictwa liczbę podać dla nadleśnictwa gdzie ma największą powierzchnię a przypadek ten opisać poniżej tabeli - wymieniając nazwę rezerwatu, nadleśnictwa gdzie jest położony oraz całkowitą powierzchnię.</t>
  </si>
  <si>
    <t>Stan zawansowania prac nad PZO - w trakcie sporządzania</t>
  </si>
  <si>
    <t xml:space="preserve">                                                         -  zatwierdzony</t>
  </si>
  <si>
    <t xml:space="preserve"> -  zatwierdzony</t>
  </si>
  <si>
    <t>wg stanu na 31.12.2013r.</t>
  </si>
  <si>
    <t>wg stanu na 31.12.2013 r.</t>
  </si>
  <si>
    <t>*pow. zredukowana bez rezerwatów,obszarów Natura 2000, użytków ekologicznych, stanowisk dokument., zespołów przyrodniczo-krajobrazowych</t>
  </si>
  <si>
    <r>
      <t xml:space="preserve">** w </t>
    </r>
    <r>
      <rPr>
        <b/>
        <sz val="10"/>
        <rFont val="Arial CE"/>
        <charset val="238"/>
      </rPr>
      <t>objaśnieniach</t>
    </r>
    <r>
      <rPr>
        <sz val="10"/>
        <rFont val="Arial CE"/>
        <charset val="238"/>
      </rPr>
      <t xml:space="preserve"> podać co jest chronione jako pomnik powierzchniowy </t>
    </r>
  </si>
  <si>
    <t>brodaczka*</t>
  </si>
  <si>
    <t xml:space="preserve">      </t>
  </si>
  <si>
    <t>20.</t>
  </si>
  <si>
    <t>21.</t>
  </si>
  <si>
    <t>22.</t>
  </si>
  <si>
    <t>23.</t>
  </si>
  <si>
    <t>24.</t>
  </si>
  <si>
    <t>25.</t>
  </si>
  <si>
    <t>26.</t>
  </si>
  <si>
    <t>27.</t>
  </si>
  <si>
    <t>28.</t>
  </si>
  <si>
    <t>29.</t>
  </si>
  <si>
    <t>30.</t>
  </si>
  <si>
    <t>31.</t>
  </si>
  <si>
    <t>32.</t>
  </si>
  <si>
    <t>33.</t>
  </si>
  <si>
    <t>Bartoszyce</t>
  </si>
  <si>
    <t>Ciechanów</t>
  </si>
  <si>
    <t>Dobrocin</t>
  </si>
  <si>
    <t xml:space="preserve">Dwukoły </t>
  </si>
  <si>
    <t>Górowo Ił.</t>
  </si>
  <si>
    <t>Iława</t>
  </si>
  <si>
    <t>Jagiełek</t>
  </si>
  <si>
    <t>Jedwabno</t>
  </si>
  <si>
    <t>Korpele</t>
  </si>
  <si>
    <t>Kudypy</t>
  </si>
  <si>
    <t>Lidzbark</t>
  </si>
  <si>
    <t>Miłomłyn</t>
  </si>
  <si>
    <t>Młynary</t>
  </si>
  <si>
    <t>Mrągowo</t>
  </si>
  <si>
    <t>Myszyniec</t>
  </si>
  <si>
    <t>Nidzica</t>
  </si>
  <si>
    <t>Nowe Ramuki</t>
  </si>
  <si>
    <t>Orneta</t>
  </si>
  <si>
    <t>Ostrołęka</t>
  </si>
  <si>
    <t>Parciaki</t>
  </si>
  <si>
    <t>Przasnysz</t>
  </si>
  <si>
    <t>Spychowo</t>
  </si>
  <si>
    <t>Srokowo</t>
  </si>
  <si>
    <t>Stare Jabłonki</t>
  </si>
  <si>
    <t>Strzałowo</t>
  </si>
  <si>
    <t>Susz</t>
  </si>
  <si>
    <t>Szczytno</t>
  </si>
  <si>
    <t>Wichrowo</t>
  </si>
  <si>
    <t>Wielbark</t>
  </si>
  <si>
    <t>Wipsowo</t>
  </si>
  <si>
    <t>Zaporowo</t>
  </si>
  <si>
    <t>b.d.</t>
  </si>
  <si>
    <t>Dwukoły</t>
  </si>
  <si>
    <t>Olsztynek</t>
  </si>
  <si>
    <t>St. Jabłonki</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</si>
  <si>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</si>
  <si>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</si>
  <si>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</si>
  <si>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</si>
  <si>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</si>
  <si>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</si>
  <si>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</si>
  <si>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</si>
  <si>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</si>
  <si>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</si>
  <si>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</si>
  <si>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</si>
  <si>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</si>
  <si>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</si>
  <si>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</si>
  <si>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</si>
  <si>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</si>
  <si>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</si>
  <si>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</si>
  <si>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</si>
  <si>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</si>
  <si>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</si>
  <si>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</si>
  <si>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</si>
  <si>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</si>
  <si>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</si>
  <si>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</si>
  <si>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</si>
  <si>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</si>
  <si>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</si>
  <si>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</si>
  <si>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</si>
  <si>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</si>
  <si>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</si>
  <si>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</si>
  <si>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</si>
  <si>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</si>
  <si>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</si>
  <si>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</si>
  <si>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</si>
  <si>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</si>
  <si>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</si>
  <si>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</si>
  <si>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</si>
  <si>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</si>
  <si>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</si>
  <si>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</si>
  <si>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</si>
  <si>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</si>
  <si>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</si>
  <si>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</si>
  <si>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</si>
  <si>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</si>
  <si>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</si>
  <si>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</si>
  <si>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</si>
  <si>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</si>
  <si>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</si>
  <si>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</si>
  <si>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</si>
  <si>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</si>
  <si>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jałowce</t>
  </si>
  <si>
    <t>1629,,67</t>
  </si>
  <si>
    <t xml:space="preserve">RDLP OLSZTYN </t>
  </si>
  <si>
    <t>Kolekcje drzew (ogród dendrologiczny bez statusu prawnego)* jeżeli ma status formy ochrony przyrody proszę o wyjaśnienie w komentarzu</t>
  </si>
  <si>
    <t>Folwark w Wysokiej</t>
  </si>
  <si>
    <t>Grodzisko Kwietniewo</t>
  </si>
  <si>
    <t>Grodzisko w Rejsytach</t>
  </si>
  <si>
    <t>Grodzisko w Kruszewni</t>
  </si>
  <si>
    <t>Gródek strażniczy "Góra" w Wenecji</t>
  </si>
  <si>
    <t>Gródek strażniczy "Zamek" w Wenecji</t>
  </si>
  <si>
    <t>Kurhany we wsi Stolno</t>
  </si>
  <si>
    <t>Grodzisko "Poganek" w Łaniochu</t>
  </si>
  <si>
    <t>Grodzisko Gulb</t>
  </si>
  <si>
    <t>Grodzisko Radomno</t>
  </si>
  <si>
    <t>Grodzisko w Urowie</t>
  </si>
  <si>
    <t>Park popałacowy w Gardynach</t>
  </si>
  <si>
    <t>Założenie parkowo-pałacowe</t>
  </si>
  <si>
    <t>Wał obronny z XI-XII wieku</t>
  </si>
  <si>
    <t>Cmentarz  z I wojny światowej Zimna Woda</t>
  </si>
  <si>
    <t>Cmentarzysko kurhanowe</t>
  </si>
  <si>
    <t>Nowe</t>
  </si>
  <si>
    <t>Ramuki</t>
  </si>
  <si>
    <t>Cmentarz ewangelicki</t>
  </si>
  <si>
    <t>Dąbrówka</t>
  </si>
  <si>
    <t>Napromek</t>
  </si>
  <si>
    <t>Pruskie grodzisko średniowieczne</t>
  </si>
  <si>
    <t>Grodzisko wczesnośredniowieczne</t>
  </si>
  <si>
    <t>Grodzisko stożkowe</t>
  </si>
  <si>
    <t xml:space="preserve">Park dworski Czarzaste Wielkie                 </t>
  </si>
  <si>
    <t>Zestawiła : A. Bartoszewicz</t>
  </si>
  <si>
    <t xml:space="preserve">Inne w SILP: ZAB-INNE: geopark, ogród zabytkowy, pomnik historii, park kulturowy, krajobraz kulturowy, budownictwo obronne, miejsca upamiętniające wydarzenia historyczne bądź działalność wybitnych osobistości lub instytucji," park, ogród i inne formy zaprojektowanej zieleni" itp  </t>
  </si>
  <si>
    <t>pióropusznik</t>
  </si>
  <si>
    <t>strusi</t>
  </si>
  <si>
    <t>Arboretum im. PTL</t>
  </si>
  <si>
    <t>d-stan Md</t>
  </si>
  <si>
    <t>PK Pojezierza</t>
  </si>
  <si>
    <t>Iławskiego</t>
  </si>
  <si>
    <t>Welski PK</t>
  </si>
  <si>
    <t>Górznieńsko-</t>
  </si>
  <si>
    <t>Lidzbarski PK</t>
  </si>
  <si>
    <t>PK Wzgórz</t>
  </si>
  <si>
    <t>Dylewskich</t>
  </si>
  <si>
    <t>Mazurski PK</t>
  </si>
  <si>
    <t>OLSZTYN</t>
  </si>
  <si>
    <t xml:space="preserve">RDLP OLSZTYN     </t>
  </si>
  <si>
    <t>Powyższe zmainy powierzchniowe w stosunku do roku ubiegłego, wynikają z najnowszych danych zawartych w warstwach shp mapy numerycznej, otrzymanych z RDOŚ</t>
  </si>
  <si>
    <t>Dolina Dolnej Łyny</t>
  </si>
  <si>
    <t>Dolina Rzeki Guber</t>
  </si>
  <si>
    <t>Doliny Symsarny</t>
  </si>
  <si>
    <t>rosiczka</t>
  </si>
  <si>
    <t>modrzew</t>
  </si>
  <si>
    <t>Krośnicko-Kosmowski</t>
  </si>
  <si>
    <t>Nadwkrzański</t>
  </si>
  <si>
    <t>Doliny Pasłęki</t>
  </si>
  <si>
    <t>Kanału Elbląskiego</t>
  </si>
  <si>
    <t>Lasów Taborskich</t>
  </si>
  <si>
    <t>Narieński</t>
  </si>
  <si>
    <t>Rzeki Dzierzgoń</t>
  </si>
  <si>
    <t>Jeziora Drużno</t>
  </si>
  <si>
    <t>Rzeki Wałszy</t>
  </si>
  <si>
    <t>Wzniesień Górowskich</t>
  </si>
  <si>
    <t>Doliny Elmy</t>
  </si>
  <si>
    <t>Doliny Dolnej Drwęcy</t>
  </si>
  <si>
    <t>Pojezierza Iławskiego</t>
  </si>
  <si>
    <t>Doliny Rzeki Wel</t>
  </si>
  <si>
    <t>Doliny Górnej Drwęcy</t>
  </si>
  <si>
    <t>Puszczy Napiwodzko-</t>
  </si>
  <si>
    <t>Ramuckiej</t>
  </si>
  <si>
    <t xml:space="preserve">Doliny Środkowej </t>
  </si>
  <si>
    <t>Łyny</t>
  </si>
  <si>
    <t>Hartowiecki OCHK</t>
  </si>
  <si>
    <t>Dąbrówieński OCHK</t>
  </si>
  <si>
    <t>OCHK Grzybiny</t>
  </si>
  <si>
    <t xml:space="preserve">Otuliny Welskiego </t>
  </si>
  <si>
    <t>Doliny Górnej</t>
  </si>
  <si>
    <t>Wkry</t>
  </si>
  <si>
    <t>PK Dębień</t>
  </si>
  <si>
    <t>Naguszewski OCHK</t>
  </si>
  <si>
    <t>Buchnowski OCHK</t>
  </si>
  <si>
    <t>Wsch.</t>
  </si>
  <si>
    <t>Rzeki Baudy</t>
  </si>
  <si>
    <t>Rzeki Wąskiej</t>
  </si>
  <si>
    <t>Słobicki OCHK</t>
  </si>
  <si>
    <t>Jezior Legińsko-</t>
  </si>
  <si>
    <t>Mrągowskich</t>
  </si>
  <si>
    <t>Otuliny Mazurskiego</t>
  </si>
  <si>
    <t>Parku Kraj. Zachód</t>
  </si>
  <si>
    <t>Doliny Rzeki</t>
  </si>
  <si>
    <t>Orzyc</t>
  </si>
  <si>
    <t>Jeziora Mielno</t>
  </si>
  <si>
    <t xml:space="preserve">Nidzica </t>
  </si>
  <si>
    <t>Doliny Rzeki Nidy i</t>
  </si>
  <si>
    <t>Szkotówki</t>
  </si>
  <si>
    <t xml:space="preserve">Pojezierza </t>
  </si>
  <si>
    <t>Olsztyńskiego</t>
  </si>
  <si>
    <t>Wzgórz Dylewskich</t>
  </si>
  <si>
    <t>Rzeki Banówki</t>
  </si>
  <si>
    <t>Równiny Orneckiej</t>
  </si>
  <si>
    <t>Zieluńsko-Rzęgnowski</t>
  </si>
  <si>
    <t>Spychowski OCHK</t>
  </si>
  <si>
    <t>OCHK Mazurskiego</t>
  </si>
  <si>
    <t>PK Kierwik</t>
  </si>
  <si>
    <t>Rzeki Liwy</t>
  </si>
  <si>
    <t>Jeziora Goryńskiego</t>
  </si>
  <si>
    <t>Jeziora Oświn</t>
  </si>
  <si>
    <t>i okolice</t>
  </si>
  <si>
    <t>Bagna Mażańskie</t>
  </si>
  <si>
    <t>95.</t>
  </si>
  <si>
    <t>96.</t>
  </si>
  <si>
    <t>Krainy Wielkich</t>
  </si>
  <si>
    <t>Jezior Mazurskich</t>
  </si>
  <si>
    <t>Parku Kraj. Słup</t>
  </si>
  <si>
    <t xml:space="preserve">Wybrzeża </t>
  </si>
  <si>
    <t>Staropruskiego</t>
  </si>
  <si>
    <t>mini ogródek dendrologiczny</t>
  </si>
  <si>
    <t xml:space="preserve"> So i So-Db</t>
  </si>
  <si>
    <t>2 d-stany</t>
  </si>
  <si>
    <t>17268,08</t>
  </si>
  <si>
    <t>Razem ha</t>
  </si>
  <si>
    <t>6623,01</t>
  </si>
  <si>
    <t>13889,11</t>
  </si>
  <si>
    <t>10398,75</t>
  </si>
  <si>
    <t>3733,44</t>
  </si>
  <si>
    <t>97.</t>
  </si>
  <si>
    <t>Jd i Db</t>
  </si>
  <si>
    <t>Cis</t>
  </si>
  <si>
    <t xml:space="preserve">długość 5 km, szerokość 5 m                     </t>
  </si>
  <si>
    <t>Pow. Ogółem</t>
  </si>
  <si>
    <t>OCHK w ha</t>
  </si>
  <si>
    <t>* d-stan Jd oraz d-stan Db z 52 szt. dęba szypułkowego</t>
  </si>
  <si>
    <t>sztuk (lp. 19 – 27)</t>
  </si>
  <si>
    <t>Stare Jabłonki, Olsztyn, Miłomłyn, Wichrowo, Parciaki, Nidzica, Nowe Ramuki, Górowo Iławieckie, Lidzbark, Jagiełek, Orneta, Korpele, Kudypy, Olsztynek, Strzałowo, Myszyniec, Bartoszyce, Dobrocin, Srokowo, Szczytno, Mrągowo, Zaporowo, Wielbark, Jedwabno, Przasnysz, Dwukoły, Młynary, Susz,m Iława</t>
  </si>
  <si>
    <t>Stare Jabłonki, Olsztyn, Miłomłyn, Nidzica, Nowe Ramuki, Górowo Iławieckie, Lidzbark, Jagiełek, Orneta, Korpele, Kudypy, Olsztynek, Strzałowo, Myszyniec, Bartoszyce, Dobrocin,Srokowo,  Szczytno, Mrągowo, Zaporowo, Wipsowo, Jedwabno, Dwukoły,  Młynary, Susz</t>
  </si>
  <si>
    <t>Stare Jabłonki, Miłomłyn, Nowe Ramuki, Górowo Iławieckie, Olsztynek, Jedwabno, Susz, Iława</t>
  </si>
  <si>
    <t>Jagiełek, Orneta, Kudypy, Olsztynek, Strzałowo,  Szczytno, Jedwabno, Susz, Iława</t>
  </si>
  <si>
    <t>Olsztyn, Miłomłyn, Nowe Ramuki, Olsztynek, Strzałowo, Jedwabno, Susz</t>
  </si>
  <si>
    <t>Miłomłyn,Wichrowo, Parciaki, Nowe Ramuki, Lidzbark, Jagiełek, Orneta, Spychowo, Kudypy, Olsztynek, Myszyniec, Bartoszyce, Dobrocin,Srokowo,  Szczytno, Mrągowo, Zaporowo, Jedwabno, Przasnysz, Dwukoły,  Młynary, Ciechanów, Susz, Iława</t>
  </si>
  <si>
    <t>w tym 9 szt. wsiedlonych w 2013r.</t>
  </si>
  <si>
    <t>strefa wspólna z bielikiem</t>
  </si>
  <si>
    <t xml:space="preserve"> Jedwabno</t>
  </si>
  <si>
    <t>409 par/ 16 szt.</t>
  </si>
  <si>
    <t>,</t>
  </si>
  <si>
    <t>,0,,,,,,,,,,,,</t>
  </si>
  <si>
    <t>PLB140014</t>
  </si>
  <si>
    <t>Dolina Dolnej Narwi</t>
  </si>
  <si>
    <t>Mazowieckie</t>
  </si>
  <si>
    <t>PLB140005</t>
  </si>
  <si>
    <t>Dolina Omulwi i Płodownicy</t>
  </si>
  <si>
    <t>Warmińsko-mazurskie</t>
  </si>
  <si>
    <t>PLB280002</t>
  </si>
  <si>
    <t>Dolina Pasłęki</t>
  </si>
  <si>
    <t>PLB140008</t>
  </si>
  <si>
    <t>Dolina Wkry i Mławki</t>
  </si>
  <si>
    <t>PLB280012</t>
  </si>
  <si>
    <t>Jezioro Dobskie</t>
  </si>
  <si>
    <t>PLB280004</t>
  </si>
  <si>
    <t>Jezioro Oświn i okolice</t>
  </si>
  <si>
    <t>PLB280005</t>
  </si>
  <si>
    <t>Lasy Iławskie</t>
  </si>
  <si>
    <t>PLB280015</t>
  </si>
  <si>
    <t>Ostoja Warmińska</t>
  </si>
  <si>
    <t>PLB280008</t>
  </si>
  <si>
    <t>Puszcza  Piska</t>
  </si>
  <si>
    <t>PLB140007</t>
  </si>
  <si>
    <t>Puszcza Biała</t>
  </si>
  <si>
    <t>PLB280007</t>
  </si>
  <si>
    <t>Puszcza Napiwodzko-Ramucka</t>
  </si>
  <si>
    <t>PLB280010</t>
  </si>
  <si>
    <t>Zalew Wiślany</t>
  </si>
  <si>
    <t>RDLP Olsztyn</t>
  </si>
  <si>
    <t>PLH280051</t>
  </si>
  <si>
    <t>Aleje Pojezierza Iławskiego</t>
  </si>
  <si>
    <t>Warmińsko-Mazurskie</t>
  </si>
  <si>
    <t>PLH280052</t>
  </si>
  <si>
    <t>PLH140002</t>
  </si>
  <si>
    <t>Baranie Góry</t>
  </si>
  <si>
    <t>PLH280009</t>
  </si>
  <si>
    <t>Bieńkowo</t>
  </si>
  <si>
    <t>PLH140046</t>
  </si>
  <si>
    <t>Bory Bagienne i Torfowisko Karaska</t>
  </si>
  <si>
    <t>PLH140047</t>
  </si>
  <si>
    <t>Bory Chrobotkowe Karaska</t>
  </si>
  <si>
    <t>PLH280010</t>
  </si>
  <si>
    <t>Budwity</t>
  </si>
  <si>
    <t>PLH280001</t>
  </si>
  <si>
    <t>Dolina Drwęcy</t>
  </si>
  <si>
    <t>PLH280002</t>
  </si>
  <si>
    <t>PLH280011</t>
  </si>
  <si>
    <t>Gązwa</t>
  </si>
  <si>
    <t>Gierłoż</t>
  </si>
  <si>
    <t>PLH280057</t>
  </si>
  <si>
    <t>Góra Dębowa k/Mławy</t>
  </si>
  <si>
    <t>PLH280030</t>
  </si>
  <si>
    <t>Jezioro Długie</t>
  </si>
  <si>
    <t>PLH280003</t>
  </si>
  <si>
    <t>Jezioro Karaś</t>
  </si>
  <si>
    <t>PLH280038</t>
  </si>
  <si>
    <t>Jezioro Wukśniki</t>
  </si>
  <si>
    <t>PLH280039</t>
  </si>
  <si>
    <t>Jonkowo-Warkały</t>
  </si>
  <si>
    <t>PLH280040</t>
  </si>
  <si>
    <t>Kaszuny</t>
  </si>
  <si>
    <t>PLH280031</t>
  </si>
  <si>
    <t>Mazurska Ostoja Żółwia Baranowo</t>
  </si>
  <si>
    <t>Murawy koło Pasłęka</t>
  </si>
  <si>
    <t>PLH140049</t>
  </si>
  <si>
    <t xml:space="preserve">Myszynieckie Bory Sasankowe </t>
  </si>
  <si>
    <t>PLH280050</t>
  </si>
  <si>
    <t>Niedźwiedzie Wielkie</t>
  </si>
  <si>
    <t>PLH140010</t>
  </si>
  <si>
    <t>Olszyny Rumockie</t>
  </si>
  <si>
    <t>PLH280043</t>
  </si>
  <si>
    <t>Ostoja Dylewskie Wzgórza</t>
  </si>
  <si>
    <t>PLH280053</t>
  </si>
  <si>
    <t>Ostoja Iławska</t>
  </si>
  <si>
    <t>PLH280012</t>
  </si>
  <si>
    <t>Ostoja Lidzbarska</t>
  </si>
  <si>
    <t>PLH280044</t>
  </si>
  <si>
    <t>Ostoja nad Oświnem</t>
  </si>
  <si>
    <t>Ostoja Napiwodzko-Ramucka</t>
  </si>
  <si>
    <t>Ostoja Piska</t>
  </si>
  <si>
    <t>PLH280048</t>
  </si>
  <si>
    <t>PLH280035</t>
  </si>
  <si>
    <t>Ostoja Radomno</t>
  </si>
  <si>
    <t>PLH280014</t>
  </si>
  <si>
    <t>Ostoja Welska</t>
  </si>
  <si>
    <t>PLH280015</t>
  </si>
  <si>
    <t>Przełomowa Dolina Rzeki Wel</t>
  </si>
  <si>
    <t>PLH280006</t>
  </si>
  <si>
    <t>Rzeka Pasłęka</t>
  </si>
  <si>
    <t>PLH280046</t>
  </si>
  <si>
    <t>Swajnie</t>
  </si>
  <si>
    <t>PLH280047</t>
  </si>
  <si>
    <t>Torfowiska źródliskowe koło Łabędnika</t>
  </si>
  <si>
    <t>PLH280032</t>
  </si>
  <si>
    <t>Uroczysko Markowo</t>
  </si>
  <si>
    <t>PLH280033</t>
  </si>
  <si>
    <t>Warmińskie Buczyny</t>
  </si>
  <si>
    <t>PLH140052</t>
  </si>
  <si>
    <t>Zachodniokurpiowskie bory sasankowe</t>
  </si>
  <si>
    <t>PLH280007</t>
  </si>
  <si>
    <t>Zalew Wiślany i Mierzeja Wiślana</t>
  </si>
  <si>
    <t>Razem RDLP Olsztyn</t>
  </si>
  <si>
    <t>po konsultacjach projektu zarządzenia RDOŚ</t>
  </si>
  <si>
    <t>w trakcie konsultacji projektu zarzadzenia RDOŚ</t>
  </si>
  <si>
    <t>Zarządzenie nr 31 RDOŚ z 01.07.2014r.</t>
  </si>
  <si>
    <t>Zarządzenie nr 34 RDOŚ z 01.07.2014r.</t>
  </si>
  <si>
    <t>w trakcie sporządzania PZO</t>
  </si>
  <si>
    <r>
      <t xml:space="preserve">Uwagi </t>
    </r>
    <r>
      <rPr>
        <b/>
        <vertAlign val="superscript"/>
        <sz val="8"/>
        <rFont val="Arial"/>
        <family val="2"/>
        <charset val="238"/>
      </rPr>
      <t>2* wg stanu na 7 marca 2014</t>
    </r>
  </si>
  <si>
    <t>Sporządziła: Małgorzata Gruca</t>
  </si>
  <si>
    <t>w trakcie opracowania PZO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</si>
</sst>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
    <numFmt numFmtId="165" formatCode="#,##0.0"/>
  </numFmts>
  <fonts count="48">
    <font>
      <sz val="10"/>
      <name val="Arial"/>
      <charset val="238"/>
    </font>
    <font>
      <sz val="11"/>
      <color theme="1"/>
      <name val="Constantia"/>
      <family val="2"/>
      <charset val="238"/>
      <scheme val="minor"/>
    </font>
    <font>
      <sz val="11"/>
      <color theme="1"/>
      <name val="Czcionka tekstu podstawowego"/>
      <family val="2"/>
      <charset val="238"/>
    </font>
    <font>
      <sz val="11"/>
      <color theme="1"/>
      <name val="Czcionka tekstu podstawowego"/>
      <family val="2"/>
      <charset val="238"/>
    </font>
    <font>
      <sz val="10"/>
      <name val="Arial CE"/>
      <charset val="238"/>
    </font>
    <font>
      <b/>
      <sz val="14"/>
      <name val="Arial CE"/>
      <family val="2"/>
      <charset val="238"/>
    </font>
    <font>
      <sz val="12"/>
      <name val="Arial CE"/>
      <family val="2"/>
      <charset val="238"/>
    </font>
    <font>
      <u/>
      <sz val="12"/>
      <name val="Arial CE"/>
      <family val="2"/>
      <charset val="238"/>
    </font>
    <font>
      <sz val="11"/>
      <name val="Arial CE"/>
      <family val="2"/>
      <charset val="238"/>
    </font>
    <font>
      <sz val="8"/>
      <name val="Arial"/>
      <family val="2"/>
      <charset val="238"/>
    </font>
    <font>
      <b/>
      <sz val="12"/>
      <name val="Arial CE"/>
      <charset val="238"/>
    </font>
    <font>
      <sz val="8"/>
      <name val="Arial CE"/>
      <family val="2"/>
      <charset val="238"/>
    </font>
    <font>
      <sz val="9"/>
      <name val="Arial CE"/>
      <family val="2"/>
      <charset val="238"/>
    </font>
    <font>
      <sz val="10"/>
      <name val="Arial CE"/>
      <family val="2"/>
      <charset val="238"/>
    </font>
    <font>
      <sz val="12"/>
      <name val="Arial CE"/>
      <charset val="238"/>
    </font>
    <font>
      <b/>
      <sz val="10"/>
      <name val="Arial"/>
      <family val="2"/>
      <charset val="238"/>
    </font>
    <font>
      <b/>
      <sz val="8"/>
      <name val="Arial"/>
      <family val="2"/>
      <charset val="238"/>
    </font>
    <font>
      <sz val="12"/>
      <name val="Times New Roman"/>
      <family val="1"/>
      <charset val="238"/>
    </font>
    <font>
      <b/>
      <sz val="12"/>
      <name val="Times New Roman"/>
      <family val="1"/>
      <charset val="238"/>
    </font>
    <font>
      <b/>
      <sz val="12"/>
      <name val="Arial"/>
      <family val="2"/>
      <charset val="238"/>
    </font>
    <font>
      <sz val="12"/>
      <name val="Arial"/>
      <family val="2"/>
      <charset val="238"/>
    </font>
    <font>
      <b/>
      <sz val="12"/>
      <name val="Arial CE"/>
      <family val="2"/>
      <charset val="238"/>
    </font>
    <font>
      <sz val="11"/>
      <color theme="0"/>
      <name val="Czcionka tekstu podstawowego"/>
      <family val="2"/>
      <charset val="238"/>
    </font>
    <font>
      <sz val="12"/>
      <color theme="0"/>
      <name val="Times New Roman"/>
      <family val="1"/>
      <charset val="238"/>
    </font>
    <font>
      <sz val="10"/>
      <name val="Arial"/>
      <family val="2"/>
      <charset val="238"/>
    </font>
    <font>
      <sz val="12"/>
      <color rgb="FFFF0000"/>
      <name val="Arial CE"/>
      <family val="2"/>
      <charset val="238"/>
    </font>
    <font>
      <sz val="11"/>
      <color rgb="FF006100"/>
      <name val="Czcionka tekstu podstawowego"/>
      <family val="2"/>
      <charset val="238"/>
    </font>
    <font>
      <b/>
      <vertAlign val="superscript"/>
      <sz val="8"/>
      <name val="Arial"/>
      <family val="2"/>
      <charset val="238"/>
    </font>
    <font>
      <vertAlign val="superscript"/>
      <sz val="8"/>
      <name val="Arial"/>
      <family val="2"/>
      <charset val="238"/>
    </font>
    <font>
      <sz val="10"/>
      <name val="Times New Roman"/>
      <family val="1"/>
      <charset val="238"/>
    </font>
    <font>
      <sz val="10"/>
      <color theme="1"/>
      <name val="Times New Roman"/>
      <family val="1"/>
      <charset val="238"/>
    </font>
    <font>
      <sz val="11"/>
      <name val="Arial"/>
      <family val="2"/>
      <charset val="238"/>
    </font>
    <font>
      <sz val="10"/>
      <name val="Arial"/>
      <family val="2"/>
      <charset val="238"/>
    </font>
    <font>
      <u/>
      <sz val="11"/>
      <name val="Arial"/>
      <family val="2"/>
      <charset val="238"/>
    </font>
    <font>
      <b/>
      <sz val="11"/>
      <name val="Arial CE"/>
      <charset val="238"/>
    </font>
    <font>
      <sz val="18"/>
      <name val="Arial CE"/>
      <family val="2"/>
      <charset val="238"/>
    </font>
    <font>
      <sz val="8"/>
      <name val="Arial CE"/>
      <charset val="238"/>
    </font>
    <font>
      <sz val="11"/>
      <color rgb="FF000000"/>
      <name val="Czcionka tekstu podstawowego"/>
      <family val="2"/>
      <charset val="238"/>
    </font>
    <font>
      <b/>
      <sz val="10"/>
      <name val="Arial CE"/>
      <charset val="238"/>
    </font>
    <font>
      <sz val="9"/>
      <name val="Arial"/>
      <family val="2"/>
      <charset val="238"/>
    </font>
    <font>
      <sz val="11"/>
      <name val="Arial CE"/>
      <charset val="238"/>
    </font>
    <font>
      <sz val="12"/>
      <color rgb="FF0033CC"/>
      <name val="Arial CE"/>
      <family val="2"/>
      <charset val="238"/>
    </font>
    <font>
      <sz val="11"/>
      <name val="Calibri"/>
      <family val="2"/>
      <charset val="238"/>
    </font>
    <font>
      <sz val="11"/>
      <name val="Czcionka tekstu podstawowego"/>
      <family val="2"/>
      <charset val="238"/>
    </font>
    <font>
      <sz val="12"/>
      <color theme="1"/>
      <name val="Times New Roman"/>
      <family val="1"/>
      <charset val="238"/>
    </font>
    <font>
      <b/>
      <sz val="8"/>
      <color indexed="81"/>
      <name val="Tahoma"/>
      <family val="2"/>
      <charset val="238"/>
    </font>
    <font>
      <sz val="8"/>
      <color indexed="81"/>
      <name val="Tahoma"/>
      <family val="2"/>
      <charset val="238"/>
    </font>
    <font>
      <sz val="12"/>
      <color theme="1"/>
      <name val="Arial"/>
      <family val="2"/>
      <charset val="238"/>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C6EFCE"/>
      </patternFill>
    </fill>
    <fill>
      <patternFill patternType="solid">
        <fgColor theme="0"/>
        <bgColor rgb="FF000000"/>
      </patternFill>
    </fill>
    <fill>
      <patternFill patternType="solid">
        <fgColor rgb="FFFFFFFF"/>
        <bgColor rgb="FF000000"/>
      </patternFill>
    </fill>
    <fill>
      <gradientFill degree="90">
        <stop position="0">
          <color theme="0"/>
        </stop>
        <stop position="1">
          <color theme="8" tint="0.59999389629810485"/>
        </stop>
      </gradientFill>
    </fill>
    <fill>
      <patternFill patternType="solid">
        <fgColor theme="9" tint="0.599963377788628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0"/>
        <bgColor theme="0" tint="-4.9989318521683403E-2"/>
      </patternFill>
    </fill>
    <fill>
      <patternFill patternType="solid">
        <fgColor theme="0" tint="-4.9989318521683403E-2"/>
        <bgColor rgb="FF000000"/>
      </patternFill>
    </fill>
    <fill>
      <patternFill patternType="solid">
        <fgColor theme="0" tint="-4.9989318521683403E-2"/>
        <bgColor auto="1"/>
      </patternFill>
    </fill>
    <fill>
      <patternFill patternType="solid">
        <fgColor theme="6" tint="0.79998168889431442"/>
        <bgColor indexed="64"/>
      </patternFill>
    </fill>
    <fill>
      <patternFill patternType="solid">
        <fgColor theme="5" tint="0.79998168889431442"/>
        <bgColor indexed="64"/>
      </patternFill>
    </fill>
  </fills>
  <borders count="10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medium">
        <color indexed="64"/>
      </left>
      <right/>
      <top style="dashed">
        <color indexed="64"/>
      </top>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s>
  <cellStyleXfs count="17">
    <xf numFmtId="0" fontId="0" fillId="0" borderId="0"/>
    <xf numFmtId="0" fontId="4" fillId="0" borderId="0"/>
    <xf numFmtId="0" fontId="4" fillId="0" borderId="0"/>
    <xf numFmtId="0" fontId="4" fillId="0" borderId="0"/>
    <xf numFmtId="0" fontId="4" fillId="0" borderId="0"/>
    <xf numFmtId="0" fontId="4" fillId="0" borderId="0"/>
    <xf numFmtId="0" fontId="22" fillId="5" borderId="0" applyNumberFormat="0" applyBorder="0" applyAlignment="0" applyProtection="0"/>
    <xf numFmtId="0" fontId="24" fillId="0" borderId="0"/>
    <xf numFmtId="0" fontId="26" fillId="6" borderId="0" applyNumberFormat="0" applyBorder="0" applyAlignment="0" applyProtection="0"/>
    <xf numFmtId="43" fontId="32" fillId="0" borderId="0" applyFont="0" applyFill="0" applyBorder="0" applyAlignment="0" applyProtection="0"/>
    <xf numFmtId="43" fontId="24" fillId="0" borderId="0" applyFont="0" applyFill="0" applyBorder="0" applyAlignment="0" applyProtection="0"/>
    <xf numFmtId="0" fontId="2" fillId="4" borderId="0" applyNumberFormat="0" applyBorder="0" applyAlignment="0" applyProtection="0"/>
    <xf numFmtId="43" fontId="24" fillId="0" borderId="0" applyFont="0" applyFill="0" applyBorder="0" applyAlignment="0" applyProtection="0"/>
    <xf numFmtId="0" fontId="24" fillId="0" borderId="0"/>
    <xf numFmtId="0" fontId="24" fillId="0" borderId="0"/>
    <xf numFmtId="0" fontId="2" fillId="0" borderId="0"/>
    <xf numFmtId="0" fontId="1" fillId="0" borderId="0"/>
  </cellStyleXfs>
  <cellXfs count="1134">
    <xf numFmtId="0" fontId="0" fillId="0" borderId="0" xfId="0"/>
    <xf numFmtId="0" fontId="4" fillId="0" borderId="0" xfId="1"/>
    <xf numFmtId="0" fontId="4" fillId="0" borderId="0" xfId="1" applyBorder="1"/>
    <xf numFmtId="0" fontId="8" fillId="0" borderId="0" xfId="1" applyFont="1"/>
    <xf numFmtId="0" fontId="4" fillId="0" borderId="0" xfId="2"/>
    <xf numFmtId="0" fontId="4" fillId="0" borderId="0" xfId="3"/>
    <xf numFmtId="164" fontId="4" fillId="0" borderId="0" xfId="3" applyNumberFormat="1"/>
    <xf numFmtId="1" fontId="4" fillId="0" borderId="0" xfId="3" applyNumberFormat="1"/>
    <xf numFmtId="164" fontId="6" fillId="0" borderId="13" xfId="3" applyNumberFormat="1" applyFont="1" applyBorder="1"/>
    <xf numFmtId="165" fontId="11" fillId="0" borderId="0" xfId="3" applyNumberFormat="1" applyFont="1"/>
    <xf numFmtId="1" fontId="6" fillId="0" borderId="0" xfId="3" applyNumberFormat="1" applyFont="1"/>
    <xf numFmtId="0" fontId="12" fillId="0" borderId="0" xfId="3" applyFont="1"/>
    <xf numFmtId="2" fontId="4" fillId="0" borderId="0" xfId="3" applyNumberFormat="1"/>
    <xf numFmtId="0" fontId="5" fillId="0" borderId="0" xfId="4" applyFont="1" applyAlignment="1">
      <alignment horizontal="left"/>
    </xf>
    <xf numFmtId="0" fontId="4" fillId="0" borderId="0" xfId="4" applyAlignment="1">
      <alignment horizontal="left"/>
    </xf>
    <xf numFmtId="164" fontId="4" fillId="0" borderId="0" xfId="4" applyNumberFormat="1" applyAlignment="1">
      <alignment horizontal="left"/>
    </xf>
    <xf numFmtId="0" fontId="4" fillId="0" borderId="0" xfId="4" applyAlignment="1">
      <alignment horizontal="center"/>
    </xf>
    <xf numFmtId="164" fontId="4" fillId="0" borderId="0" xfId="4" applyNumberFormat="1" applyAlignment="1">
      <alignment horizontal="center"/>
    </xf>
    <xf numFmtId="0" fontId="4" fillId="0" borderId="0" xfId="4"/>
    <xf numFmtId="0" fontId="6" fillId="0" borderId="0" xfId="4" applyFont="1" applyAlignment="1">
      <alignment horizontal="left"/>
    </xf>
    <xf numFmtId="164" fontId="6" fillId="0" borderId="0" xfId="4" applyNumberFormat="1" applyFont="1" applyAlignment="1">
      <alignment horizontal="left"/>
    </xf>
    <xf numFmtId="0" fontId="6" fillId="0" borderId="0" xfId="4" applyFont="1" applyAlignment="1">
      <alignment horizontal="center"/>
    </xf>
    <xf numFmtId="164" fontId="6" fillId="0" borderId="0" xfId="4" applyNumberFormat="1" applyFont="1" applyAlignment="1">
      <alignment horizontal="center"/>
    </xf>
    <xf numFmtId="0" fontId="6" fillId="0" borderId="5" xfId="4" applyFont="1" applyBorder="1" applyAlignment="1">
      <alignment horizontal="right"/>
    </xf>
    <xf numFmtId="0" fontId="6" fillId="0" borderId="13" xfId="4" applyFont="1" applyBorder="1" applyAlignment="1">
      <alignment horizontal="right"/>
    </xf>
    <xf numFmtId="164" fontId="6" fillId="0" borderId="0" xfId="4" applyNumberFormat="1" applyFont="1" applyBorder="1" applyAlignment="1">
      <alignment horizontal="right"/>
    </xf>
    <xf numFmtId="0" fontId="6" fillId="0" borderId="17" xfId="4" applyFont="1" applyBorder="1" applyAlignment="1">
      <alignment horizontal="right"/>
    </xf>
    <xf numFmtId="164" fontId="6" fillId="0" borderId="20" xfId="4" applyNumberFormat="1" applyFont="1" applyBorder="1" applyAlignment="1">
      <alignment horizontal="right"/>
    </xf>
    <xf numFmtId="0" fontId="6" fillId="0" borderId="18" xfId="4" applyFont="1" applyBorder="1" applyAlignment="1">
      <alignment horizontal="right"/>
    </xf>
    <xf numFmtId="164" fontId="6" fillId="0" borderId="5" xfId="4" applyNumberFormat="1" applyFont="1" applyBorder="1" applyAlignment="1">
      <alignment horizontal="right"/>
    </xf>
    <xf numFmtId="1" fontId="6" fillId="0" borderId="13" xfId="4" applyNumberFormat="1" applyFont="1" applyBorder="1" applyAlignment="1">
      <alignment horizontal="right"/>
    </xf>
    <xf numFmtId="0" fontId="6" fillId="0" borderId="27" xfId="4" applyFont="1" applyBorder="1" applyAlignment="1">
      <alignment horizontal="right"/>
    </xf>
    <xf numFmtId="0" fontId="6" fillId="0" borderId="22" xfId="4" applyFont="1" applyBorder="1" applyAlignment="1">
      <alignment horizontal="right"/>
    </xf>
    <xf numFmtId="164" fontId="6" fillId="0" borderId="36" xfId="4" applyNumberFormat="1" applyFont="1" applyBorder="1" applyAlignment="1">
      <alignment horizontal="right"/>
    </xf>
    <xf numFmtId="0" fontId="6" fillId="0" borderId="23" xfId="4" applyFont="1" applyBorder="1" applyAlignment="1">
      <alignment horizontal="right"/>
    </xf>
    <xf numFmtId="164" fontId="6" fillId="0" borderId="25" xfId="4" applyNumberFormat="1" applyFont="1" applyBorder="1" applyAlignment="1">
      <alignment horizontal="right"/>
    </xf>
    <xf numFmtId="0" fontId="6" fillId="0" borderId="36" xfId="4" applyFont="1" applyBorder="1" applyAlignment="1">
      <alignment horizontal="right"/>
    </xf>
    <xf numFmtId="0" fontId="6" fillId="0" borderId="30" xfId="4" applyFont="1" applyBorder="1" applyAlignment="1">
      <alignment horizontal="right"/>
    </xf>
    <xf numFmtId="0" fontId="6" fillId="2" borderId="6" xfId="4" applyFont="1" applyFill="1" applyBorder="1" applyAlignment="1">
      <alignment horizontal="right"/>
    </xf>
    <xf numFmtId="164" fontId="6" fillId="2" borderId="41" xfId="4" applyNumberFormat="1" applyFont="1" applyFill="1" applyBorder="1" applyAlignment="1">
      <alignment horizontal="right"/>
    </xf>
    <xf numFmtId="0" fontId="6" fillId="2" borderId="7" xfId="4" applyFont="1" applyFill="1" applyBorder="1" applyAlignment="1">
      <alignment horizontal="right"/>
    </xf>
    <xf numFmtId="164" fontId="6" fillId="0" borderId="17" xfId="4" applyNumberFormat="1" applyFont="1" applyBorder="1" applyAlignment="1">
      <alignment horizontal="right"/>
    </xf>
    <xf numFmtId="164" fontId="6" fillId="0" borderId="36" xfId="4" applyNumberFormat="1" applyFont="1" applyFill="1" applyBorder="1" applyAlignment="1">
      <alignment horizontal="right"/>
    </xf>
    <xf numFmtId="0" fontId="6" fillId="0" borderId="6" xfId="4" applyFont="1" applyFill="1" applyBorder="1" applyAlignment="1">
      <alignment horizontal="right"/>
    </xf>
    <xf numFmtId="0" fontId="6" fillId="0" borderId="12" xfId="4" applyFont="1" applyBorder="1" applyAlignment="1">
      <alignment horizontal="right"/>
    </xf>
    <xf numFmtId="0" fontId="6" fillId="0" borderId="42" xfId="4" applyFont="1" applyBorder="1" applyAlignment="1">
      <alignment horizontal="right"/>
    </xf>
    <xf numFmtId="0" fontId="6" fillId="0" borderId="43" xfId="4" applyFont="1" applyBorder="1" applyAlignment="1">
      <alignment horizontal="right"/>
    </xf>
    <xf numFmtId="0" fontId="15" fillId="0" borderId="0" xfId="0" applyFont="1"/>
    <xf numFmtId="2" fontId="4" fillId="0" borderId="0" xfId="1" applyNumberFormat="1"/>
    <xf numFmtId="2" fontId="0" fillId="0" borderId="0" xfId="0" applyNumberFormat="1"/>
    <xf numFmtId="2" fontId="8" fillId="0" borderId="0" xfId="1" applyNumberFormat="1" applyFont="1"/>
    <xf numFmtId="2" fontId="8" fillId="0" borderId="0" xfId="1" applyNumberFormat="1" applyFont="1" applyAlignment="1"/>
    <xf numFmtId="2" fontId="4" fillId="0" borderId="0" xfId="1" applyNumberFormat="1" applyAlignment="1"/>
    <xf numFmtId="2" fontId="6" fillId="0" borderId="31" xfId="3" applyNumberFormat="1" applyFont="1" applyBorder="1" applyAlignment="1">
      <alignment horizontal="right"/>
    </xf>
    <xf numFmtId="2" fontId="6" fillId="0" borderId="39" xfId="3" applyNumberFormat="1" applyFont="1" applyBorder="1"/>
    <xf numFmtId="2" fontId="6" fillId="0" borderId="37" xfId="3" applyNumberFormat="1" applyFont="1" applyBorder="1"/>
    <xf numFmtId="2" fontId="6" fillId="0" borderId="31" xfId="3" applyNumberFormat="1" applyFont="1" applyBorder="1"/>
    <xf numFmtId="2" fontId="12" fillId="0" borderId="0" xfId="3" applyNumberFormat="1" applyFont="1"/>
    <xf numFmtId="2" fontId="6" fillId="0" borderId="30" xfId="3" applyNumberFormat="1" applyFont="1" applyBorder="1"/>
    <xf numFmtId="2" fontId="6" fillId="0" borderId="36" xfId="3" applyNumberFormat="1" applyFont="1" applyBorder="1"/>
    <xf numFmtId="2" fontId="6" fillId="0" borderId="41" xfId="3" applyNumberFormat="1" applyFont="1" applyBorder="1"/>
    <xf numFmtId="164" fontId="6" fillId="0" borderId="23" xfId="3" applyNumberFormat="1" applyFont="1" applyBorder="1"/>
    <xf numFmtId="164" fontId="12" fillId="0" borderId="0" xfId="3" applyNumberFormat="1" applyFont="1"/>
    <xf numFmtId="164" fontId="0" fillId="0" borderId="0" xfId="0" applyNumberFormat="1"/>
    <xf numFmtId="0" fontId="4" fillId="0" borderId="0" xfId="2" applyFont="1"/>
    <xf numFmtId="0" fontId="19" fillId="0" borderId="0" xfId="0" applyFont="1"/>
    <xf numFmtId="0" fontId="4" fillId="0" borderId="0" xfId="0" applyFont="1"/>
    <xf numFmtId="2" fontId="21" fillId="0" borderId="37" xfId="3" applyNumberFormat="1" applyFont="1" applyBorder="1"/>
    <xf numFmtId="2" fontId="21" fillId="0" borderId="36" xfId="3" applyNumberFormat="1" applyFont="1" applyBorder="1"/>
    <xf numFmtId="2" fontId="21" fillId="0" borderId="31" xfId="3" applyNumberFormat="1" applyFont="1" applyBorder="1"/>
    <xf numFmtId="2" fontId="21" fillId="0" borderId="30" xfId="3" applyNumberFormat="1" applyFont="1" applyBorder="1"/>
    <xf numFmtId="0" fontId="21" fillId="0" borderId="22" xfId="4" applyFont="1" applyBorder="1" applyAlignment="1">
      <alignment horizontal="right"/>
    </xf>
    <xf numFmtId="0" fontId="21" fillId="0" borderId="23" xfId="4" applyFont="1" applyBorder="1" applyAlignment="1">
      <alignment horizontal="right"/>
    </xf>
    <xf numFmtId="2" fontId="21" fillId="0" borderId="25" xfId="4" applyNumberFormat="1" applyFont="1" applyBorder="1" applyAlignment="1">
      <alignment horizontal="right"/>
    </xf>
    <xf numFmtId="0" fontId="21" fillId="0" borderId="17" xfId="4" applyFont="1" applyBorder="1" applyAlignment="1">
      <alignment horizontal="right"/>
    </xf>
    <xf numFmtId="2" fontId="21" fillId="0" borderId="20" xfId="4" applyNumberFormat="1" applyFont="1" applyBorder="1" applyAlignment="1">
      <alignment horizontal="right"/>
    </xf>
    <xf numFmtId="2" fontId="21" fillId="0" borderId="18" xfId="4" applyNumberFormat="1" applyFont="1" applyBorder="1" applyAlignment="1">
      <alignment horizontal="right"/>
    </xf>
    <xf numFmtId="2" fontId="6" fillId="0" borderId="13" xfId="4" applyNumberFormat="1" applyFont="1" applyBorder="1" applyAlignment="1">
      <alignment horizontal="right"/>
    </xf>
    <xf numFmtId="1" fontId="6" fillId="0" borderId="23" xfId="4" applyNumberFormat="1" applyFont="1" applyBorder="1" applyAlignment="1">
      <alignment horizontal="right"/>
    </xf>
    <xf numFmtId="2" fontId="6" fillId="0" borderId="5" xfId="4" applyNumberFormat="1" applyFont="1" applyBorder="1" applyAlignment="1">
      <alignment horizontal="right"/>
    </xf>
    <xf numFmtId="2" fontId="6" fillId="0" borderId="17" xfId="4" applyNumberFormat="1" applyFont="1" applyBorder="1" applyAlignment="1">
      <alignment horizontal="right"/>
    </xf>
    <xf numFmtId="164" fontId="6" fillId="0" borderId="30" xfId="4" applyNumberFormat="1" applyFont="1" applyFill="1" applyBorder="1" applyAlignment="1">
      <alignment horizontal="right"/>
    </xf>
    <xf numFmtId="2" fontId="6" fillId="0" borderId="18" xfId="4" applyNumberFormat="1" applyFont="1" applyBorder="1" applyAlignment="1">
      <alignment horizontal="right"/>
    </xf>
    <xf numFmtId="4" fontId="6" fillId="0" borderId="39" xfId="3" applyNumberFormat="1" applyFont="1" applyBorder="1"/>
    <xf numFmtId="4" fontId="6" fillId="0" borderId="41" xfId="3" applyNumberFormat="1" applyFont="1" applyBorder="1"/>
    <xf numFmtId="4" fontId="10" fillId="0" borderId="37" xfId="3" applyNumberFormat="1" applyFont="1" applyBorder="1"/>
    <xf numFmtId="4" fontId="10" fillId="0" borderId="36" xfId="3" applyNumberFormat="1" applyFont="1" applyBorder="1"/>
    <xf numFmtId="4" fontId="10" fillId="0" borderId="31" xfId="3" applyNumberFormat="1" applyFont="1" applyBorder="1"/>
    <xf numFmtId="4" fontId="10" fillId="0" borderId="30" xfId="3" applyNumberFormat="1" applyFont="1" applyBorder="1"/>
    <xf numFmtId="4" fontId="6" fillId="0" borderId="37" xfId="3" applyNumberFormat="1" applyFont="1" applyBorder="1"/>
    <xf numFmtId="4" fontId="6" fillId="0" borderId="36" xfId="3" applyNumberFormat="1" applyFont="1" applyBorder="1"/>
    <xf numFmtId="4" fontId="6" fillId="0" borderId="31" xfId="3" applyNumberFormat="1" applyFont="1" applyBorder="1"/>
    <xf numFmtId="4" fontId="6" fillId="0" borderId="30" xfId="3" applyNumberFormat="1" applyFont="1" applyBorder="1"/>
    <xf numFmtId="4" fontId="10" fillId="0" borderId="39" xfId="3" applyNumberFormat="1" applyFont="1" applyBorder="1"/>
    <xf numFmtId="4" fontId="10" fillId="0" borderId="41" xfId="3" applyNumberFormat="1" applyFont="1" applyBorder="1"/>
    <xf numFmtId="4" fontId="19" fillId="0" borderId="37" xfId="0" applyNumberFormat="1" applyFont="1" applyBorder="1"/>
    <xf numFmtId="4" fontId="19" fillId="0" borderId="31" xfId="0" applyNumberFormat="1" applyFont="1" applyBorder="1"/>
    <xf numFmtId="4" fontId="6" fillId="0" borderId="23" xfId="4" applyNumberFormat="1" applyFont="1" applyBorder="1" applyAlignment="1">
      <alignment horizontal="right"/>
    </xf>
    <xf numFmtId="4" fontId="6" fillId="0" borderId="25" xfId="4" applyNumberFormat="1" applyFont="1" applyBorder="1" applyAlignment="1">
      <alignment horizontal="right"/>
    </xf>
    <xf numFmtId="4" fontId="6" fillId="0" borderId="22" xfId="4" applyNumberFormat="1" applyFont="1" applyBorder="1" applyAlignment="1">
      <alignment horizontal="right"/>
    </xf>
    <xf numFmtId="4" fontId="6" fillId="0" borderId="18" xfId="4" applyNumberFormat="1" applyFont="1" applyBorder="1" applyAlignment="1">
      <alignment horizontal="right"/>
    </xf>
    <xf numFmtId="4" fontId="6" fillId="0" borderId="17" xfId="4" applyNumberFormat="1" applyFont="1" applyBorder="1" applyAlignment="1">
      <alignment horizontal="right"/>
    </xf>
    <xf numFmtId="1" fontId="0" fillId="0" borderId="0" xfId="0" applyNumberFormat="1"/>
    <xf numFmtId="2" fontId="6" fillId="2" borderId="30" xfId="4" applyNumberFormat="1" applyFont="1" applyFill="1" applyBorder="1" applyAlignment="1">
      <alignment horizontal="right"/>
    </xf>
    <xf numFmtId="0" fontId="9" fillId="0" borderId="0" xfId="0" applyFont="1"/>
    <xf numFmtId="0" fontId="9" fillId="0" borderId="0" xfId="5" applyFont="1"/>
    <xf numFmtId="0" fontId="20" fillId="0" borderId="0" xfId="0" applyFont="1"/>
    <xf numFmtId="0" fontId="4" fillId="0" borderId="0" xfId="1" applyFont="1"/>
    <xf numFmtId="1" fontId="4" fillId="0" borderId="0" xfId="1" applyNumberFormat="1" applyFont="1"/>
    <xf numFmtId="1" fontId="24" fillId="0" borderId="0" xfId="0" quotePrefix="1" applyNumberFormat="1" applyFont="1"/>
    <xf numFmtId="1" fontId="24" fillId="0" borderId="0" xfId="0" applyNumberFormat="1" applyFont="1"/>
    <xf numFmtId="4" fontId="4" fillId="0" borderId="0" xfId="3" applyNumberFormat="1"/>
    <xf numFmtId="165" fontId="0" fillId="0" borderId="0" xfId="0" applyNumberFormat="1"/>
    <xf numFmtId="3" fontId="4" fillId="0" borderId="0" xfId="3" applyNumberFormat="1"/>
    <xf numFmtId="0" fontId="0" fillId="0" borderId="0" xfId="0" applyFill="1"/>
    <xf numFmtId="0" fontId="21" fillId="0" borderId="24" xfId="4" applyFont="1" applyFill="1" applyBorder="1" applyAlignment="1"/>
    <xf numFmtId="1" fontId="6" fillId="0" borderId="39" xfId="4" applyNumberFormat="1" applyFont="1" applyFill="1" applyBorder="1" applyAlignment="1">
      <alignment horizontal="right"/>
    </xf>
    <xf numFmtId="0" fontId="6" fillId="0" borderId="14" xfId="4" applyFont="1" applyFill="1" applyBorder="1" applyAlignment="1"/>
    <xf numFmtId="0" fontId="6" fillId="0" borderId="0" xfId="4" applyFont="1" applyFill="1" applyBorder="1" applyAlignment="1">
      <alignment horizontal="right"/>
    </xf>
    <xf numFmtId="0" fontId="6" fillId="0" borderId="39" xfId="4" applyFont="1" applyFill="1" applyBorder="1" applyAlignment="1">
      <alignment horizontal="right"/>
    </xf>
    <xf numFmtId="2" fontId="6" fillId="0" borderId="41" xfId="4" applyNumberFormat="1" applyFont="1" applyFill="1" applyBorder="1" applyAlignment="1">
      <alignment horizontal="right"/>
    </xf>
    <xf numFmtId="0" fontId="6" fillId="0" borderId="13" xfId="4" applyFont="1" applyFill="1" applyBorder="1" applyAlignment="1">
      <alignment horizontal="right"/>
    </xf>
    <xf numFmtId="0" fontId="0" fillId="0" borderId="23" xfId="0" applyFill="1" applyBorder="1"/>
    <xf numFmtId="1" fontId="0" fillId="0" borderId="37" xfId="0" applyNumberFormat="1" applyFill="1" applyBorder="1"/>
    <xf numFmtId="0" fontId="21" fillId="0" borderId="25" xfId="4" applyFont="1" applyFill="1" applyBorder="1" applyAlignment="1">
      <alignment horizontal="right"/>
    </xf>
    <xf numFmtId="0" fontId="21" fillId="0" borderId="37" xfId="4" applyFont="1" applyFill="1" applyBorder="1" applyAlignment="1">
      <alignment horizontal="right"/>
    </xf>
    <xf numFmtId="2" fontId="21" fillId="0" borderId="37" xfId="4" applyNumberFormat="1" applyFont="1" applyFill="1" applyBorder="1" applyAlignment="1">
      <alignment horizontal="right"/>
    </xf>
    <xf numFmtId="0" fontId="21" fillId="0" borderId="23" xfId="4" applyFont="1" applyFill="1" applyBorder="1" applyAlignment="1">
      <alignment horizontal="right"/>
    </xf>
    <xf numFmtId="0" fontId="0" fillId="0" borderId="18" xfId="0" applyFill="1" applyBorder="1"/>
    <xf numFmtId="1" fontId="0" fillId="0" borderId="31" xfId="0" applyNumberFormat="1" applyFill="1" applyBorder="1"/>
    <xf numFmtId="0" fontId="21" fillId="0" borderId="19" xfId="4" applyFont="1" applyFill="1" applyBorder="1" applyAlignment="1"/>
    <xf numFmtId="0" fontId="21" fillId="0" borderId="20" xfId="4" applyFont="1" applyFill="1" applyBorder="1" applyAlignment="1">
      <alignment horizontal="right"/>
    </xf>
    <xf numFmtId="0" fontId="21" fillId="0" borderId="31" xfId="4" applyFont="1" applyFill="1" applyBorder="1" applyAlignment="1">
      <alignment horizontal="right"/>
    </xf>
    <xf numFmtId="0" fontId="21" fillId="0" borderId="18" xfId="4" applyFont="1" applyFill="1" applyBorder="1" applyAlignment="1">
      <alignment horizontal="right"/>
    </xf>
    <xf numFmtId="164" fontId="6" fillId="0" borderId="41" xfId="4" applyNumberFormat="1" applyFont="1" applyFill="1" applyBorder="1" applyAlignment="1">
      <alignment horizontal="right"/>
    </xf>
    <xf numFmtId="0" fontId="6" fillId="0" borderId="27" xfId="4" applyFont="1" applyFill="1" applyBorder="1" applyAlignment="1">
      <alignment horizontal="right"/>
    </xf>
    <xf numFmtId="1" fontId="6" fillId="0" borderId="37" xfId="4" applyNumberFormat="1" applyFont="1" applyFill="1" applyBorder="1" applyAlignment="1">
      <alignment horizontal="right"/>
    </xf>
    <xf numFmtId="0" fontId="6" fillId="0" borderId="24" xfId="4" applyFont="1" applyFill="1" applyBorder="1" applyAlignment="1"/>
    <xf numFmtId="0" fontId="6" fillId="0" borderId="25" xfId="4" applyFont="1" applyFill="1" applyBorder="1" applyAlignment="1">
      <alignment horizontal="right"/>
    </xf>
    <xf numFmtId="0" fontId="6" fillId="0" borderId="37" xfId="4" applyFont="1" applyFill="1" applyBorder="1" applyAlignment="1">
      <alignment horizontal="right"/>
    </xf>
    <xf numFmtId="0" fontId="6" fillId="0" borderId="23" xfId="4" applyFont="1" applyFill="1" applyBorder="1" applyAlignment="1">
      <alignment horizontal="right"/>
    </xf>
    <xf numFmtId="1" fontId="6" fillId="0" borderId="31" xfId="4" applyNumberFormat="1" applyFont="1" applyFill="1" applyBorder="1" applyAlignment="1">
      <alignment horizontal="right"/>
    </xf>
    <xf numFmtId="0" fontId="6" fillId="0" borderId="19" xfId="4" applyFont="1" applyFill="1" applyBorder="1" applyAlignment="1"/>
    <xf numFmtId="0" fontId="6" fillId="0" borderId="20" xfId="4" applyFont="1" applyFill="1" applyBorder="1" applyAlignment="1">
      <alignment horizontal="right"/>
    </xf>
    <xf numFmtId="0" fontId="6" fillId="0" borderId="31" xfId="4" applyFont="1" applyFill="1" applyBorder="1" applyAlignment="1">
      <alignment horizontal="right"/>
    </xf>
    <xf numFmtId="0" fontId="6" fillId="0" borderId="7" xfId="4" applyFont="1" applyFill="1" applyBorder="1" applyAlignment="1">
      <alignment horizontal="right"/>
    </xf>
    <xf numFmtId="0" fontId="6" fillId="0" borderId="18" xfId="4" applyFont="1" applyFill="1" applyBorder="1" applyAlignment="1">
      <alignment horizontal="right"/>
    </xf>
    <xf numFmtId="2" fontId="6" fillId="0" borderId="13" xfId="4" applyNumberFormat="1" applyFont="1" applyFill="1" applyBorder="1" applyAlignment="1">
      <alignment horizontal="right"/>
    </xf>
    <xf numFmtId="0" fontId="6" fillId="0" borderId="6" xfId="4" applyFont="1" applyFill="1" applyBorder="1" applyAlignment="1">
      <alignment horizontal="left"/>
    </xf>
    <xf numFmtId="4" fontId="6" fillId="0" borderId="13" xfId="4" applyNumberFormat="1" applyFont="1" applyFill="1" applyBorder="1" applyAlignment="1">
      <alignment horizontal="right"/>
    </xf>
    <xf numFmtId="164" fontId="6" fillId="0" borderId="18" xfId="4" applyNumberFormat="1" applyFont="1" applyFill="1" applyBorder="1" applyAlignment="1">
      <alignment horizontal="right"/>
    </xf>
    <xf numFmtId="164" fontId="6" fillId="0" borderId="36" xfId="4" applyNumberFormat="1" applyFont="1" applyFill="1" applyBorder="1" applyAlignment="1"/>
    <xf numFmtId="164" fontId="6" fillId="0" borderId="30" xfId="4" applyNumberFormat="1" applyFont="1" applyFill="1" applyBorder="1" applyAlignment="1"/>
    <xf numFmtId="164" fontId="6" fillId="0" borderId="41" xfId="4" applyNumberFormat="1" applyFont="1" applyFill="1" applyBorder="1" applyAlignment="1"/>
    <xf numFmtId="164" fontId="6" fillId="0" borderId="13" xfId="4" applyNumberFormat="1" applyFont="1" applyFill="1" applyBorder="1" applyAlignment="1">
      <alignment horizontal="right"/>
    </xf>
    <xf numFmtId="2" fontId="6" fillId="0" borderId="24" xfId="4" applyNumberFormat="1" applyFont="1" applyFill="1" applyBorder="1" applyAlignment="1"/>
    <xf numFmtId="2" fontId="6" fillId="0" borderId="24" xfId="4" applyNumberFormat="1" applyFont="1" applyFill="1" applyBorder="1" applyAlignment="1">
      <alignment horizontal="right"/>
    </xf>
    <xf numFmtId="1" fontId="6" fillId="0" borderId="39" xfId="4" applyNumberFormat="1" applyFont="1" applyFill="1" applyBorder="1" applyAlignment="1">
      <alignment horizontal="center"/>
    </xf>
    <xf numFmtId="2" fontId="6" fillId="0" borderId="11" xfId="4" applyNumberFormat="1" applyFont="1" applyFill="1" applyBorder="1" applyAlignment="1"/>
    <xf numFmtId="2" fontId="6" fillId="0" borderId="46" xfId="4" applyNumberFormat="1" applyFont="1" applyFill="1" applyBorder="1" applyAlignment="1">
      <alignment horizontal="right"/>
    </xf>
    <xf numFmtId="0" fontId="6" fillId="0" borderId="11" xfId="4" applyFont="1" applyFill="1" applyBorder="1" applyAlignment="1">
      <alignment horizontal="right"/>
    </xf>
    <xf numFmtId="0" fontId="0" fillId="0" borderId="0" xfId="0" applyBorder="1"/>
    <xf numFmtId="2" fontId="15" fillId="0" borderId="37" xfId="4" applyNumberFormat="1" applyFont="1" applyFill="1" applyBorder="1" applyAlignment="1">
      <alignment vertical="center"/>
    </xf>
    <xf numFmtId="0" fontId="15" fillId="0" borderId="31" xfId="4" applyFont="1" applyFill="1" applyBorder="1" applyAlignment="1">
      <alignment vertical="center"/>
    </xf>
    <xf numFmtId="1" fontId="15" fillId="0" borderId="31" xfId="4" applyNumberFormat="1" applyFont="1" applyFill="1" applyBorder="1" applyAlignment="1">
      <alignment vertical="center"/>
    </xf>
    <xf numFmtId="0" fontId="15" fillId="0" borderId="19" xfId="4" applyFont="1" applyFill="1" applyBorder="1" applyAlignment="1">
      <alignment vertical="center"/>
    </xf>
    <xf numFmtId="4" fontId="15" fillId="0" borderId="36" xfId="4" applyNumberFormat="1" applyFont="1" applyFill="1" applyBorder="1" applyAlignment="1">
      <alignment horizontal="center" vertical="center"/>
    </xf>
    <xf numFmtId="4" fontId="15" fillId="0" borderId="24" xfId="4" applyNumberFormat="1" applyFont="1" applyFill="1" applyBorder="1" applyAlignment="1">
      <alignment horizontal="center" vertical="center"/>
    </xf>
    <xf numFmtId="4" fontId="15" fillId="0" borderId="19" xfId="4" applyNumberFormat="1" applyFont="1" applyFill="1" applyBorder="1" applyAlignment="1">
      <alignment horizontal="center" vertical="center"/>
    </xf>
    <xf numFmtId="4" fontId="15" fillId="0" borderId="30" xfId="4" applyNumberFormat="1" applyFont="1" applyFill="1" applyBorder="1" applyAlignment="1">
      <alignment horizontal="center" vertical="center"/>
    </xf>
    <xf numFmtId="4" fontId="15" fillId="0" borderId="18" xfId="4" applyNumberFormat="1" applyFont="1" applyFill="1" applyBorder="1" applyAlignment="1">
      <alignment horizontal="center" vertical="center"/>
    </xf>
    <xf numFmtId="0" fontId="6" fillId="0" borderId="24" xfId="4" applyFont="1" applyBorder="1" applyAlignment="1">
      <alignment horizontal="right"/>
    </xf>
    <xf numFmtId="4" fontId="6" fillId="0" borderId="30" xfId="4" applyNumberFormat="1" applyFont="1" applyBorder="1" applyAlignment="1">
      <alignment horizontal="right"/>
    </xf>
    <xf numFmtId="4" fontId="17" fillId="3" borderId="35" xfId="0" applyNumberFormat="1" applyFont="1" applyFill="1" applyBorder="1" applyAlignment="1">
      <alignment horizontal="center" wrapText="1"/>
    </xf>
    <xf numFmtId="1" fontId="17" fillId="3" borderId="35" xfId="0" applyNumberFormat="1" applyFont="1" applyFill="1" applyBorder="1" applyAlignment="1">
      <alignment horizontal="center" wrapText="1"/>
    </xf>
    <xf numFmtId="4" fontId="0" fillId="3" borderId="35" xfId="0" applyNumberFormat="1" applyFill="1" applyBorder="1"/>
    <xf numFmtId="0" fontId="17" fillId="3" borderId="35" xfId="0" applyFont="1" applyFill="1" applyBorder="1" applyAlignment="1">
      <alignment horizontal="center" wrapText="1"/>
    </xf>
    <xf numFmtId="2" fontId="17" fillId="3" borderId="35" xfId="0" applyNumberFormat="1" applyFont="1" applyFill="1" applyBorder="1" applyAlignment="1">
      <alignment horizontal="center" wrapText="1"/>
    </xf>
    <xf numFmtId="1" fontId="23" fillId="3" borderId="35" xfId="0" applyNumberFormat="1" applyFont="1" applyFill="1" applyBorder="1" applyAlignment="1">
      <alignment horizontal="center" wrapText="1"/>
    </xf>
    <xf numFmtId="0" fontId="0" fillId="0" borderId="35" xfId="0" applyBorder="1"/>
    <xf numFmtId="0" fontId="17" fillId="3" borderId="31" xfId="0" applyFont="1" applyFill="1" applyBorder="1" applyAlignment="1">
      <alignment horizontal="center" wrapText="1"/>
    </xf>
    <xf numFmtId="4" fontId="17" fillId="3" borderId="31" xfId="0" applyNumberFormat="1" applyFont="1" applyFill="1" applyBorder="1" applyAlignment="1">
      <alignment horizontal="center" wrapText="1"/>
    </xf>
    <xf numFmtId="1" fontId="22" fillId="3" borderId="31" xfId="6" applyNumberFormat="1" applyFill="1" applyBorder="1" applyAlignment="1">
      <alignment horizontal="center" wrapText="1"/>
    </xf>
    <xf numFmtId="0" fontId="0" fillId="0" borderId="31" xfId="0" applyBorder="1"/>
    <xf numFmtId="0" fontId="6" fillId="0" borderId="0" xfId="2" applyFont="1" applyBorder="1" applyAlignment="1">
      <alignment horizontal="center"/>
    </xf>
    <xf numFmtId="0" fontId="24" fillId="0" borderId="35" xfId="0" applyFont="1" applyBorder="1"/>
    <xf numFmtId="0" fontId="6" fillId="0" borderId="0" xfId="2" applyFont="1" applyAlignment="1">
      <alignment horizontal="right"/>
    </xf>
    <xf numFmtId="0" fontId="24" fillId="0" borderId="0" xfId="0" applyFont="1"/>
    <xf numFmtId="0" fontId="6" fillId="0" borderId="0" xfId="2" applyFont="1" applyAlignment="1">
      <alignment horizontal="center"/>
    </xf>
    <xf numFmtId="164" fontId="8" fillId="0" borderId="0" xfId="3" applyNumberFormat="1" applyFont="1" applyAlignment="1">
      <alignment horizontal="center"/>
    </xf>
    <xf numFmtId="164" fontId="6" fillId="0" borderId="0" xfId="3" applyNumberFormat="1" applyFont="1" applyAlignment="1">
      <alignment horizontal="center"/>
    </xf>
    <xf numFmtId="4" fontId="9" fillId="0" borderId="0" xfId="0" applyNumberFormat="1" applyFont="1"/>
    <xf numFmtId="2" fontId="4" fillId="0" borderId="0" xfId="4" applyNumberFormat="1" applyAlignment="1">
      <alignment horizontal="left"/>
    </xf>
    <xf numFmtId="0" fontId="9" fillId="0" borderId="34" xfId="0" applyFont="1" applyBorder="1" applyAlignment="1">
      <alignment horizontal="center" vertical="center"/>
    </xf>
    <xf numFmtId="0" fontId="28" fillId="0" borderId="0" xfId="0" applyFont="1" applyAlignment="1">
      <alignment horizontal="right" vertical="center"/>
    </xf>
    <xf numFmtId="0" fontId="28" fillId="0" borderId="0" xfId="0" applyFont="1" applyAlignment="1">
      <alignment horizontal="right" vertical="top"/>
    </xf>
    <xf numFmtId="0" fontId="0" fillId="0" borderId="0" xfId="0" applyAlignment="1">
      <alignment horizontal="center" vertical="center"/>
    </xf>
    <xf numFmtId="0" fontId="9" fillId="0" borderId="18" xfId="0" applyFont="1" applyBorder="1" applyAlignment="1">
      <alignment horizontal="center" vertical="center"/>
    </xf>
    <xf numFmtId="0" fontId="0" fillId="3" borderId="0" xfId="0" applyFill="1"/>
    <xf numFmtId="0" fontId="6" fillId="0" borderId="25" xfId="4" applyFont="1" applyFill="1" applyBorder="1" applyAlignment="1"/>
    <xf numFmtId="0" fontId="6" fillId="0" borderId="20" xfId="4" applyFont="1" applyFill="1" applyBorder="1" applyAlignment="1"/>
    <xf numFmtId="2" fontId="6" fillId="0" borderId="0" xfId="4" applyNumberFormat="1" applyFont="1" applyFill="1" applyBorder="1" applyAlignment="1">
      <alignment horizontal="right"/>
    </xf>
    <xf numFmtId="2" fontId="6" fillId="0" borderId="20" xfId="4" applyNumberFormat="1" applyFont="1" applyFill="1" applyBorder="1" applyAlignment="1">
      <alignment horizontal="right"/>
    </xf>
    <xf numFmtId="0" fontId="6" fillId="0" borderId="0" xfId="4" applyFont="1" applyFill="1" applyBorder="1" applyAlignment="1"/>
    <xf numFmtId="0" fontId="6" fillId="0" borderId="41" xfId="4" applyFont="1" applyFill="1" applyBorder="1" applyAlignment="1">
      <alignment horizontal="right"/>
    </xf>
    <xf numFmtId="0" fontId="21" fillId="0" borderId="36" xfId="4" applyFont="1" applyFill="1" applyBorder="1" applyAlignment="1">
      <alignment horizontal="right"/>
    </xf>
    <xf numFmtId="0" fontId="21" fillId="0" borderId="30" xfId="4" applyFont="1" applyFill="1" applyBorder="1" applyAlignment="1">
      <alignment horizontal="right"/>
    </xf>
    <xf numFmtId="0" fontId="6" fillId="0" borderId="36" xfId="4" applyFont="1" applyFill="1" applyBorder="1" applyAlignment="1">
      <alignment horizontal="right"/>
    </xf>
    <xf numFmtId="0" fontId="6" fillId="0" borderId="30" xfId="4" applyFont="1" applyFill="1" applyBorder="1" applyAlignment="1">
      <alignment horizontal="right"/>
    </xf>
    <xf numFmtId="2" fontId="15" fillId="0" borderId="36" xfId="4" applyNumberFormat="1" applyFont="1" applyFill="1" applyBorder="1" applyAlignment="1">
      <alignment vertical="center"/>
    </xf>
    <xf numFmtId="0" fontId="15" fillId="0" borderId="30" xfId="4" applyFont="1" applyFill="1" applyBorder="1" applyAlignment="1">
      <alignment vertical="center"/>
    </xf>
    <xf numFmtId="2" fontId="6" fillId="0" borderId="22" xfId="4" applyNumberFormat="1" applyFont="1" applyFill="1" applyBorder="1" applyAlignment="1">
      <alignment horizontal="right"/>
    </xf>
    <xf numFmtId="0" fontId="6" fillId="0" borderId="9" xfId="4" applyFont="1" applyFill="1" applyBorder="1" applyAlignment="1">
      <alignment horizontal="right"/>
    </xf>
    <xf numFmtId="0" fontId="34" fillId="3" borderId="0" xfId="4" applyFont="1" applyFill="1" applyBorder="1" applyAlignment="1">
      <alignment horizontal="left"/>
    </xf>
    <xf numFmtId="0" fontId="6" fillId="3" borderId="16" xfId="4" applyFont="1" applyFill="1" applyBorder="1" applyAlignment="1"/>
    <xf numFmtId="0" fontId="6" fillId="3" borderId="4" xfId="4" applyFont="1" applyFill="1" applyBorder="1" applyAlignment="1"/>
    <xf numFmtId="0" fontId="6" fillId="3" borderId="21" xfId="4" applyFont="1" applyFill="1" applyBorder="1" applyAlignment="1"/>
    <xf numFmtId="0" fontId="6" fillId="3" borderId="8" xfId="4" applyFont="1" applyFill="1" applyBorder="1" applyAlignment="1">
      <alignment horizontal="center"/>
    </xf>
    <xf numFmtId="4" fontId="6" fillId="3" borderId="51" xfId="3" applyNumberFormat="1" applyFont="1" applyFill="1" applyBorder="1" applyAlignment="1">
      <alignment horizontal="right"/>
    </xf>
    <xf numFmtId="4" fontId="19" fillId="0" borderId="36" xfId="0" applyNumberFormat="1" applyFont="1" applyBorder="1"/>
    <xf numFmtId="4" fontId="19" fillId="0" borderId="30" xfId="0" applyNumberFormat="1" applyFont="1" applyBorder="1"/>
    <xf numFmtId="0" fontId="6" fillId="3" borderId="4" xfId="3" applyFont="1" applyFill="1" applyBorder="1" applyAlignment="1">
      <alignment horizontal="center" vertical="center"/>
    </xf>
    <xf numFmtId="0" fontId="6" fillId="3" borderId="16" xfId="3" applyFont="1" applyFill="1" applyBorder="1" applyAlignment="1">
      <alignment horizontal="center" vertical="center"/>
    </xf>
    <xf numFmtId="0" fontId="6" fillId="3" borderId="21" xfId="3" applyFont="1" applyFill="1" applyBorder="1" applyAlignment="1">
      <alignment horizontal="center" vertical="center"/>
    </xf>
    <xf numFmtId="0" fontId="3" fillId="3" borderId="16" xfId="8" applyFont="1" applyFill="1" applyBorder="1" applyAlignment="1">
      <alignment horizontal="right"/>
    </xf>
    <xf numFmtId="0" fontId="3" fillId="3" borderId="20" xfId="8" applyFont="1" applyFill="1" applyBorder="1"/>
    <xf numFmtId="1" fontId="3" fillId="3" borderId="31" xfId="8" applyNumberFormat="1" applyFont="1" applyFill="1" applyBorder="1"/>
    <xf numFmtId="0" fontId="3" fillId="3" borderId="31" xfId="8" applyFont="1" applyFill="1" applyBorder="1"/>
    <xf numFmtId="0" fontId="3" fillId="3" borderId="49" xfId="8" applyFont="1" applyFill="1" applyBorder="1"/>
    <xf numFmtId="0" fontId="3" fillId="3" borderId="16" xfId="8" applyFont="1" applyFill="1" applyBorder="1"/>
    <xf numFmtId="0" fontId="3" fillId="3" borderId="32" xfId="8" applyFont="1" applyFill="1" applyBorder="1" applyAlignment="1">
      <alignment horizontal="right"/>
    </xf>
    <xf numFmtId="0" fontId="3" fillId="3" borderId="33" xfId="8" applyFont="1" applyFill="1" applyBorder="1"/>
    <xf numFmtId="1" fontId="3" fillId="3" borderId="35" xfId="8" applyNumberFormat="1" applyFont="1" applyFill="1" applyBorder="1"/>
    <xf numFmtId="0" fontId="3" fillId="3" borderId="35" xfId="8" applyFont="1" applyFill="1" applyBorder="1"/>
    <xf numFmtId="0" fontId="3" fillId="3" borderId="44" xfId="8" applyFont="1" applyFill="1" applyBorder="1"/>
    <xf numFmtId="0" fontId="3" fillId="3" borderId="32" xfId="8" applyFont="1" applyFill="1" applyBorder="1"/>
    <xf numFmtId="1" fontId="3" fillId="3" borderId="35" xfId="8" applyNumberFormat="1" applyFont="1" applyFill="1" applyBorder="1" applyAlignment="1">
      <alignment vertical="center"/>
    </xf>
    <xf numFmtId="1" fontId="3" fillId="3" borderId="35" xfId="8" applyNumberFormat="1" applyFont="1" applyFill="1" applyBorder="1" applyAlignment="1">
      <alignment horizontal="right"/>
    </xf>
    <xf numFmtId="0" fontId="3" fillId="3" borderId="0" xfId="8" applyFont="1" applyFill="1" applyBorder="1" applyAlignment="1">
      <alignment vertical="center"/>
    </xf>
    <xf numFmtId="0" fontId="3" fillId="3" borderId="21" xfId="8" applyFont="1" applyFill="1" applyBorder="1" applyAlignment="1">
      <alignment horizontal="right"/>
    </xf>
    <xf numFmtId="0" fontId="3" fillId="3" borderId="25" xfId="8" applyFont="1" applyFill="1" applyBorder="1"/>
    <xf numFmtId="0" fontId="4" fillId="3" borderId="0" xfId="1" applyFill="1"/>
    <xf numFmtId="2" fontId="4" fillId="3" borderId="0" xfId="1" applyNumberFormat="1" applyFill="1"/>
    <xf numFmtId="0" fontId="6" fillId="3" borderId="35" xfId="1" applyFont="1" applyFill="1" applyBorder="1" applyAlignment="1">
      <alignment vertical="center"/>
    </xf>
    <xf numFmtId="4" fontId="8" fillId="3" borderId="35" xfId="1" applyNumberFormat="1" applyFont="1" applyFill="1" applyBorder="1"/>
    <xf numFmtId="0" fontId="6" fillId="3" borderId="34" xfId="1" applyFont="1" applyFill="1" applyBorder="1" applyAlignment="1">
      <alignment horizontal="right" vertical="center"/>
    </xf>
    <xf numFmtId="2" fontId="14" fillId="0" borderId="18" xfId="3" applyNumberFormat="1" applyFont="1" applyBorder="1" applyAlignment="1">
      <alignment horizontal="right"/>
    </xf>
    <xf numFmtId="2" fontId="6" fillId="0" borderId="18" xfId="3" applyNumberFormat="1" applyFont="1" applyBorder="1" applyAlignment="1">
      <alignment horizontal="right"/>
    </xf>
    <xf numFmtId="2" fontId="6" fillId="0" borderId="13" xfId="3" applyNumberFormat="1" applyFont="1" applyBorder="1" applyAlignment="1">
      <alignment horizontal="right"/>
    </xf>
    <xf numFmtId="2" fontId="6" fillId="0" borderId="13" xfId="3" applyNumberFormat="1" applyFont="1" applyBorder="1"/>
    <xf numFmtId="2" fontId="14" fillId="0" borderId="13" xfId="3" applyNumberFormat="1" applyFont="1" applyBorder="1"/>
    <xf numFmtId="2" fontId="6" fillId="0" borderId="12" xfId="3" applyNumberFormat="1" applyFont="1" applyBorder="1"/>
    <xf numFmtId="49" fontId="6" fillId="3" borderId="4" xfId="3" applyNumberFormat="1" applyFont="1" applyFill="1" applyBorder="1"/>
    <xf numFmtId="49" fontId="6" fillId="3" borderId="16" xfId="3" applyNumberFormat="1" applyFont="1" applyFill="1" applyBorder="1"/>
    <xf numFmtId="49" fontId="6" fillId="3" borderId="21" xfId="3" applyNumberFormat="1" applyFont="1" applyFill="1" applyBorder="1"/>
    <xf numFmtId="49" fontId="6" fillId="3" borderId="8" xfId="3" applyNumberFormat="1" applyFont="1" applyFill="1" applyBorder="1"/>
    <xf numFmtId="49" fontId="6" fillId="0" borderId="0" xfId="3" applyNumberFormat="1" applyFont="1" applyBorder="1"/>
    <xf numFmtId="49" fontId="6" fillId="0" borderId="20" xfId="3" applyNumberFormat="1" applyFont="1" applyBorder="1"/>
    <xf numFmtId="49" fontId="21" fillId="0" borderId="20" xfId="3" applyNumberFormat="1" applyFont="1" applyBorder="1"/>
    <xf numFmtId="49" fontId="6" fillId="0" borderId="25" xfId="3" applyNumberFormat="1" applyFont="1" applyBorder="1"/>
    <xf numFmtId="49" fontId="6" fillId="0" borderId="28" xfId="3" applyNumberFormat="1" applyFont="1" applyBorder="1"/>
    <xf numFmtId="0" fontId="6" fillId="3" borderId="48" xfId="1" applyFont="1" applyFill="1" applyBorder="1" applyAlignment="1">
      <alignment horizontal="right" vertical="center"/>
    </xf>
    <xf numFmtId="4" fontId="8" fillId="3" borderId="31" xfId="1" applyNumberFormat="1" applyFont="1" applyFill="1" applyBorder="1"/>
    <xf numFmtId="0" fontId="4" fillId="3" borderId="28" xfId="1" applyFill="1" applyBorder="1"/>
    <xf numFmtId="2" fontId="4" fillId="3" borderId="28" xfId="1" applyNumberFormat="1" applyFill="1" applyBorder="1"/>
    <xf numFmtId="0" fontId="4" fillId="0" borderId="28" xfId="1" applyBorder="1"/>
    <xf numFmtId="1" fontId="8" fillId="3" borderId="19" xfId="1" applyNumberFormat="1" applyFont="1" applyFill="1" applyBorder="1"/>
    <xf numFmtId="1" fontId="8" fillId="3" borderId="54" xfId="1" applyNumberFormat="1" applyFont="1" applyFill="1" applyBorder="1"/>
    <xf numFmtId="0" fontId="0" fillId="3" borderId="35" xfId="0" applyFill="1" applyBorder="1" applyAlignment="1">
      <alignment horizontal="center"/>
    </xf>
    <xf numFmtId="2" fontId="0" fillId="3" borderId="35" xfId="0" applyNumberFormat="1" applyFill="1" applyBorder="1" applyAlignment="1">
      <alignment horizontal="center"/>
    </xf>
    <xf numFmtId="0" fontId="17" fillId="3" borderId="35" xfId="0" applyFont="1" applyFill="1" applyBorder="1" applyAlignment="1">
      <alignment horizontal="center"/>
    </xf>
    <xf numFmtId="2" fontId="17" fillId="3" borderId="35" xfId="0" applyNumberFormat="1" applyFont="1" applyFill="1" applyBorder="1" applyAlignment="1">
      <alignment horizontal="center" vertical="center"/>
    </xf>
    <xf numFmtId="2" fontId="17" fillId="3" borderId="35" xfId="0" applyNumberFormat="1" applyFont="1" applyFill="1" applyBorder="1" applyAlignment="1">
      <alignment horizontal="center" vertical="center" wrapText="1"/>
    </xf>
    <xf numFmtId="1" fontId="6" fillId="3" borderId="3" xfId="9" applyNumberFormat="1" applyFont="1" applyFill="1" applyBorder="1" applyAlignment="1">
      <alignment horizontal="center"/>
    </xf>
    <xf numFmtId="164" fontId="14" fillId="0" borderId="13" xfId="3" applyNumberFormat="1" applyFont="1" applyBorder="1" applyAlignment="1">
      <alignment horizontal="center"/>
    </xf>
    <xf numFmtId="164" fontId="14" fillId="0" borderId="23" xfId="3" applyNumberFormat="1" applyFont="1" applyBorder="1"/>
    <xf numFmtId="0" fontId="21" fillId="0" borderId="0" xfId="2" applyFont="1"/>
    <xf numFmtId="0" fontId="6" fillId="0" borderId="0" xfId="2" applyFont="1"/>
    <xf numFmtId="0" fontId="21" fillId="0" borderId="0" xfId="1" applyFont="1"/>
    <xf numFmtId="0" fontId="14" fillId="0" borderId="0" xfId="1" applyFont="1"/>
    <xf numFmtId="2" fontId="14" fillId="0" borderId="0" xfId="1" applyNumberFormat="1" applyFont="1"/>
    <xf numFmtId="0" fontId="21" fillId="0" borderId="0" xfId="3" applyFont="1"/>
    <xf numFmtId="0" fontId="14" fillId="0" borderId="0" xfId="3" applyFont="1"/>
    <xf numFmtId="2" fontId="14" fillId="0" borderId="0" xfId="3" applyNumberFormat="1" applyFont="1"/>
    <xf numFmtId="164" fontId="14" fillId="0" borderId="0" xfId="3" applyNumberFormat="1" applyFont="1"/>
    <xf numFmtId="0" fontId="21" fillId="0" borderId="0" xfId="4" applyFont="1" applyAlignment="1">
      <alignment horizontal="left"/>
    </xf>
    <xf numFmtId="0" fontId="14" fillId="0" borderId="0" xfId="4" applyFont="1" applyAlignment="1">
      <alignment horizontal="left"/>
    </xf>
    <xf numFmtId="164" fontId="14" fillId="0" borderId="0" xfId="4" applyNumberFormat="1" applyFont="1" applyAlignment="1">
      <alignment horizontal="left"/>
    </xf>
    <xf numFmtId="0" fontId="14" fillId="0" borderId="0" xfId="4" applyFont="1" applyAlignment="1">
      <alignment horizontal="center"/>
    </xf>
    <xf numFmtId="164" fontId="14" fillId="0" borderId="0" xfId="4" applyNumberFormat="1" applyFont="1" applyAlignment="1">
      <alignment horizontal="center"/>
    </xf>
    <xf numFmtId="0" fontId="14" fillId="0" borderId="0" xfId="4" applyFont="1"/>
    <xf numFmtId="0" fontId="19" fillId="0" borderId="0" xfId="5" applyFont="1" applyAlignment="1">
      <alignment horizontal="center" vertical="top" wrapText="1"/>
    </xf>
    <xf numFmtId="0" fontId="20" fillId="0" borderId="0" xfId="5" applyFont="1"/>
    <xf numFmtId="0" fontId="14" fillId="0" borderId="0" xfId="2" applyFont="1" applyAlignment="1">
      <alignment horizontal="left"/>
    </xf>
    <xf numFmtId="0" fontId="24" fillId="0" borderId="28" xfId="0" applyFont="1" applyFill="1" applyBorder="1"/>
    <xf numFmtId="2" fontId="37" fillId="8" borderId="35" xfId="0" applyNumberFormat="1" applyFont="1" applyFill="1" applyBorder="1" applyAlignment="1">
      <alignment horizontal="center" wrapText="1"/>
    </xf>
    <xf numFmtId="2" fontId="37" fillId="8" borderId="31" xfId="0" applyNumberFormat="1" applyFont="1" applyFill="1" applyBorder="1" applyAlignment="1">
      <alignment horizontal="center" wrapText="1"/>
    </xf>
    <xf numFmtId="0" fontId="24" fillId="0" borderId="0" xfId="0" applyFont="1" applyAlignment="1">
      <alignment vertical="center"/>
    </xf>
    <xf numFmtId="0" fontId="9" fillId="0" borderId="0" xfId="0" applyFont="1" applyAlignment="1">
      <alignment vertical="center"/>
    </xf>
    <xf numFmtId="0" fontId="0" fillId="0" borderId="0" xfId="0" applyFill="1" applyBorder="1"/>
    <xf numFmtId="0" fontId="0" fillId="9" borderId="0" xfId="0" applyFill="1" applyBorder="1"/>
    <xf numFmtId="0" fontId="19" fillId="10" borderId="46" xfId="0" applyFont="1" applyFill="1" applyBorder="1" applyAlignment="1">
      <alignment horizontal="center"/>
    </xf>
    <xf numFmtId="4" fontId="20" fillId="10" borderId="46" xfId="0" applyNumberFormat="1" applyFont="1" applyFill="1" applyBorder="1" applyAlignment="1">
      <alignment horizontal="right" vertical="center"/>
    </xf>
    <xf numFmtId="0" fontId="10" fillId="0" borderId="28" xfId="1" applyFont="1" applyFill="1" applyBorder="1"/>
    <xf numFmtId="0" fontId="4" fillId="0" borderId="0" xfId="1" applyFill="1"/>
    <xf numFmtId="0" fontId="4" fillId="0" borderId="20" xfId="1" applyFill="1" applyBorder="1"/>
    <xf numFmtId="2" fontId="4" fillId="0" borderId="20" xfId="1" applyNumberFormat="1" applyFill="1" applyBorder="1"/>
    <xf numFmtId="2" fontId="4" fillId="0" borderId="0" xfId="1" applyNumberFormat="1" applyFill="1"/>
    <xf numFmtId="0" fontId="21" fillId="0" borderId="0" xfId="2" applyFont="1" applyFill="1" applyAlignment="1"/>
    <xf numFmtId="0" fontId="6" fillId="0" borderId="0" xfId="2" applyFont="1" applyFill="1"/>
    <xf numFmtId="0" fontId="6" fillId="0" borderId="0" xfId="0" applyFont="1" applyFill="1" applyAlignment="1">
      <alignment horizontal="right"/>
    </xf>
    <xf numFmtId="0" fontId="21" fillId="0" borderId="28" xfId="3" applyFont="1" applyFill="1" applyBorder="1"/>
    <xf numFmtId="0" fontId="14" fillId="0" borderId="28" xfId="3" applyFont="1" applyFill="1" applyBorder="1"/>
    <xf numFmtId="164" fontId="6" fillId="0" borderId="43" xfId="3" applyNumberFormat="1" applyFont="1" applyFill="1" applyBorder="1" applyAlignment="1">
      <alignment horizontal="center"/>
    </xf>
    <xf numFmtId="164" fontId="6" fillId="0" borderId="20" xfId="3" applyNumberFormat="1" applyFont="1" applyFill="1" applyBorder="1" applyAlignment="1">
      <alignment horizontal="center"/>
    </xf>
    <xf numFmtId="0" fontId="21" fillId="0" borderId="0" xfId="4" applyFont="1" applyFill="1" applyAlignment="1">
      <alignment horizontal="left"/>
    </xf>
    <xf numFmtId="0" fontId="14" fillId="0" borderId="0" xfId="4" applyFont="1" applyFill="1" applyAlignment="1">
      <alignment horizontal="left"/>
    </xf>
    <xf numFmtId="0" fontId="5" fillId="0" borderId="0" xfId="4" applyFont="1" applyFill="1" applyAlignment="1">
      <alignment horizontal="left"/>
    </xf>
    <xf numFmtId="0" fontId="4" fillId="0" borderId="0" xfId="4" applyFill="1" applyAlignment="1">
      <alignment horizontal="left"/>
    </xf>
    <xf numFmtId="0" fontId="19" fillId="0" borderId="0" xfId="0" applyFont="1" applyFill="1"/>
    <xf numFmtId="0" fontId="15" fillId="0" borderId="0" xfId="0" applyFont="1" applyFill="1" applyBorder="1"/>
    <xf numFmtId="0" fontId="6" fillId="0" borderId="0" xfId="0" applyFont="1" applyFill="1" applyBorder="1" applyAlignment="1">
      <alignment horizontal="right"/>
    </xf>
    <xf numFmtId="0" fontId="4" fillId="0" borderId="0" xfId="0" applyFont="1" applyFill="1" applyBorder="1"/>
    <xf numFmtId="0" fontId="0" fillId="3" borderId="0" xfId="0" applyFill="1" applyAlignment="1">
      <alignment horizontal="center" vertical="center"/>
    </xf>
    <xf numFmtId="0" fontId="4" fillId="3" borderId="0" xfId="5" applyFont="1" applyFill="1" applyBorder="1"/>
    <xf numFmtId="0" fontId="0" fillId="3" borderId="14" xfId="0" applyFill="1" applyBorder="1"/>
    <xf numFmtId="0" fontId="0" fillId="3" borderId="0" xfId="0" applyFill="1" applyBorder="1"/>
    <xf numFmtId="0" fontId="4" fillId="3" borderId="0" xfId="5" applyFill="1" applyBorder="1"/>
    <xf numFmtId="0" fontId="4" fillId="9" borderId="0" xfId="5" applyFill="1" applyBorder="1"/>
    <xf numFmtId="0" fontId="6" fillId="9" borderId="0" xfId="0" applyFont="1" applyFill="1" applyBorder="1" applyAlignment="1">
      <alignment horizontal="left"/>
    </xf>
    <xf numFmtId="0" fontId="6" fillId="9" borderId="0" xfId="0" applyFont="1" applyFill="1" applyBorder="1" applyAlignment="1">
      <alignment horizontal="right"/>
    </xf>
    <xf numFmtId="0" fontId="4" fillId="9" borderId="0" xfId="5" applyFont="1" applyFill="1" applyBorder="1"/>
    <xf numFmtId="0" fontId="24" fillId="9" borderId="0" xfId="0" applyFont="1" applyFill="1" applyBorder="1" applyAlignment="1">
      <alignment horizontal="right"/>
    </xf>
    <xf numFmtId="0" fontId="0" fillId="9" borderId="14" xfId="0" applyFill="1" applyBorder="1"/>
    <xf numFmtId="0" fontId="4" fillId="0" borderId="28" xfId="1" applyFill="1" applyBorder="1"/>
    <xf numFmtId="2" fontId="14" fillId="0" borderId="0" xfId="1" applyNumberFormat="1" applyFont="1" applyBorder="1"/>
    <xf numFmtId="0" fontId="14" fillId="0" borderId="0" xfId="1" applyFont="1" applyBorder="1"/>
    <xf numFmtId="0" fontId="6" fillId="0" borderId="0" xfId="2" applyFont="1" applyFill="1" applyBorder="1" applyAlignment="1">
      <alignment horizontal="center"/>
    </xf>
    <xf numFmtId="0" fontId="6" fillId="0" borderId="45" xfId="2" applyFont="1" applyFill="1" applyBorder="1"/>
    <xf numFmtId="0" fontId="6" fillId="0" borderId="0" xfId="2" applyFont="1" applyFill="1" applyBorder="1"/>
    <xf numFmtId="0" fontId="6" fillId="0" borderId="14" xfId="2" applyFont="1" applyFill="1" applyBorder="1"/>
    <xf numFmtId="0" fontId="6" fillId="0" borderId="0" xfId="2" applyFont="1" applyBorder="1"/>
    <xf numFmtId="0" fontId="6" fillId="0" borderId="14" xfId="2" applyFont="1" applyFill="1" applyBorder="1" applyAlignment="1">
      <alignment horizontal="center"/>
    </xf>
    <xf numFmtId="0" fontId="14" fillId="0" borderId="0" xfId="3" applyFont="1" applyFill="1" applyBorder="1"/>
    <xf numFmtId="2" fontId="14" fillId="0" borderId="0" xfId="3" applyNumberFormat="1" applyFont="1" applyFill="1" applyBorder="1"/>
    <xf numFmtId="164" fontId="14" fillId="0" borderId="0" xfId="3" applyNumberFormat="1" applyFont="1" applyFill="1" applyBorder="1"/>
    <xf numFmtId="164" fontId="6" fillId="0" borderId="28" xfId="3" applyNumberFormat="1" applyFont="1" applyFill="1" applyBorder="1" applyAlignment="1">
      <alignment horizontal="center"/>
    </xf>
    <xf numFmtId="0" fontId="4" fillId="0" borderId="0" xfId="4" applyFill="1" applyBorder="1" applyAlignment="1">
      <alignment horizontal="left"/>
    </xf>
    <xf numFmtId="0" fontId="4" fillId="0" borderId="0" xfId="4" applyBorder="1" applyAlignment="1">
      <alignment horizontal="left"/>
    </xf>
    <xf numFmtId="0" fontId="14" fillId="0" borderId="45" xfId="4" applyFont="1" applyFill="1" applyBorder="1" applyAlignment="1">
      <alignment horizontal="left"/>
    </xf>
    <xf numFmtId="0" fontId="14" fillId="0" borderId="0" xfId="4" applyFont="1" applyFill="1" applyBorder="1" applyAlignment="1">
      <alignment horizontal="left"/>
    </xf>
    <xf numFmtId="0" fontId="14" fillId="0" borderId="14" xfId="4" applyFont="1" applyFill="1" applyBorder="1" applyAlignment="1">
      <alignment horizontal="left"/>
    </xf>
    <xf numFmtId="0" fontId="14" fillId="0" borderId="0" xfId="4" applyFont="1" applyBorder="1" applyAlignment="1">
      <alignment horizontal="left"/>
    </xf>
    <xf numFmtId="0" fontId="0" fillId="0" borderId="28" xfId="0" applyFill="1" applyBorder="1"/>
    <xf numFmtId="164" fontId="6" fillId="0" borderId="0" xfId="3" applyNumberFormat="1" applyFont="1" applyFill="1" applyBorder="1" applyAlignment="1">
      <alignment horizontal="center"/>
    </xf>
    <xf numFmtId="4" fontId="6" fillId="3" borderId="26" xfId="3" applyNumberFormat="1" applyFont="1" applyFill="1" applyBorder="1" applyAlignment="1">
      <alignment horizontal="center" vertical="center"/>
    </xf>
    <xf numFmtId="4" fontId="6" fillId="3" borderId="28" xfId="3" applyNumberFormat="1" applyFont="1" applyFill="1" applyBorder="1" applyAlignment="1">
      <alignment horizontal="center" vertical="center"/>
    </xf>
    <xf numFmtId="49" fontId="6" fillId="0" borderId="13" xfId="3" applyNumberFormat="1" applyFont="1" applyBorder="1"/>
    <xf numFmtId="49" fontId="6" fillId="0" borderId="18" xfId="3" applyNumberFormat="1" applyFont="1" applyBorder="1"/>
    <xf numFmtId="49" fontId="21" fillId="0" borderId="18" xfId="3" applyNumberFormat="1" applyFont="1" applyBorder="1"/>
    <xf numFmtId="49" fontId="6" fillId="0" borderId="23" xfId="3" applyNumberFormat="1" applyFont="1" applyBorder="1"/>
    <xf numFmtId="49" fontId="10" fillId="0" borderId="23" xfId="3" applyNumberFormat="1" applyFont="1" applyBorder="1"/>
    <xf numFmtId="49" fontId="6" fillId="0" borderId="12" xfId="3" applyNumberFormat="1" applyFont="1" applyBorder="1"/>
    <xf numFmtId="0" fontId="6" fillId="0" borderId="41" xfId="4" applyFont="1" applyBorder="1" applyAlignment="1">
      <alignment horizontal="right"/>
    </xf>
    <xf numFmtId="0" fontId="6" fillId="0" borderId="7" xfId="4" applyFont="1" applyBorder="1" applyAlignment="1">
      <alignment horizontal="right"/>
    </xf>
    <xf numFmtId="0" fontId="6" fillId="0" borderId="6" xfId="4" applyFont="1" applyBorder="1" applyAlignment="1">
      <alignment horizontal="right"/>
    </xf>
    <xf numFmtId="164" fontId="8" fillId="0" borderId="6" xfId="4" applyNumberFormat="1" applyFont="1" applyBorder="1" applyAlignment="1">
      <alignment horizontal="right"/>
    </xf>
    <xf numFmtId="4" fontId="6" fillId="0" borderId="7" xfId="4" applyNumberFormat="1" applyFont="1" applyBorder="1" applyAlignment="1">
      <alignment horizontal="right"/>
    </xf>
    <xf numFmtId="2" fontId="6" fillId="0" borderId="6" xfId="4" applyNumberFormat="1" applyFont="1" applyBorder="1" applyAlignment="1">
      <alignment horizontal="right"/>
    </xf>
    <xf numFmtId="2" fontId="6" fillId="12" borderId="35" xfId="1" applyNumberFormat="1" applyFont="1" applyFill="1" applyBorder="1" applyAlignment="1">
      <alignment horizontal="center" vertical="top"/>
    </xf>
    <xf numFmtId="2" fontId="6" fillId="12" borderId="69" xfId="1" applyNumberFormat="1" applyFont="1" applyFill="1" applyBorder="1" applyAlignment="1">
      <alignment horizontal="center" vertical="top"/>
    </xf>
    <xf numFmtId="2" fontId="6" fillId="12" borderId="35" xfId="1" applyNumberFormat="1" applyFont="1" applyFill="1" applyBorder="1" applyAlignment="1">
      <alignment vertical="top"/>
    </xf>
    <xf numFmtId="2" fontId="6" fillId="12" borderId="69" xfId="1" applyNumberFormat="1" applyFont="1" applyFill="1" applyBorder="1" applyAlignment="1">
      <alignment vertical="top"/>
    </xf>
    <xf numFmtId="0" fontId="6" fillId="12" borderId="37" xfId="1" applyFont="1" applyFill="1" applyBorder="1" applyAlignment="1">
      <alignment horizontal="center"/>
    </xf>
    <xf numFmtId="2" fontId="6" fillId="12" borderId="37" xfId="1" applyNumberFormat="1" applyFont="1" applyFill="1" applyBorder="1" applyAlignment="1">
      <alignment horizontal="center"/>
    </xf>
    <xf numFmtId="2" fontId="6" fillId="12" borderId="40" xfId="1" applyNumberFormat="1" applyFont="1" applyFill="1" applyBorder="1" applyAlignment="1">
      <alignment horizontal="center"/>
    </xf>
    <xf numFmtId="0" fontId="6" fillId="12" borderId="40" xfId="1" applyFont="1" applyFill="1" applyBorder="1" applyAlignment="1">
      <alignment horizontal="center"/>
    </xf>
    <xf numFmtId="2" fontId="6" fillId="12" borderId="29" xfId="1" applyNumberFormat="1" applyFont="1" applyFill="1" applyBorder="1" applyAlignment="1">
      <alignment horizontal="center"/>
    </xf>
    <xf numFmtId="0" fontId="6" fillId="12" borderId="55" xfId="1" applyFont="1" applyFill="1" applyBorder="1" applyAlignment="1">
      <alignment horizontal="center"/>
    </xf>
    <xf numFmtId="2" fontId="6" fillId="12" borderId="72" xfId="1" applyNumberFormat="1" applyFont="1" applyFill="1" applyBorder="1" applyAlignment="1">
      <alignment horizontal="center"/>
    </xf>
    <xf numFmtId="2" fontId="6" fillId="12" borderId="66" xfId="1" applyNumberFormat="1" applyFont="1" applyFill="1" applyBorder="1" applyAlignment="1">
      <alignment horizontal="center"/>
    </xf>
    <xf numFmtId="0" fontId="0" fillId="12" borderId="0" xfId="0" applyFill="1"/>
    <xf numFmtId="0" fontId="6" fillId="12" borderId="26" xfId="3" applyFont="1" applyFill="1" applyBorder="1" applyAlignment="1">
      <alignment horizontal="center" vertical="center" wrapText="1"/>
    </xf>
    <xf numFmtId="2" fontId="6" fillId="13" borderId="53" xfId="3" applyNumberFormat="1" applyFont="1" applyFill="1" applyBorder="1"/>
    <xf numFmtId="0" fontId="6" fillId="12" borderId="5" xfId="3" applyFont="1" applyFill="1" applyBorder="1" applyAlignment="1">
      <alignment horizontal="center" vertical="center" wrapText="1"/>
    </xf>
    <xf numFmtId="0" fontId="6" fillId="13" borderId="53" xfId="3" applyFont="1" applyFill="1" applyBorder="1"/>
    <xf numFmtId="2" fontId="7" fillId="12" borderId="53" xfId="3" applyNumberFormat="1" applyFont="1" applyFill="1" applyBorder="1" applyAlignment="1">
      <alignment horizontal="center"/>
    </xf>
    <xf numFmtId="2" fontId="7" fillId="13" borderId="53" xfId="3" applyNumberFormat="1" applyFont="1" applyFill="1" applyBorder="1" applyAlignment="1">
      <alignment horizontal="center"/>
    </xf>
    <xf numFmtId="0" fontId="7" fillId="12" borderId="53" xfId="3" applyFont="1" applyFill="1" applyBorder="1" applyAlignment="1">
      <alignment horizontal="center"/>
    </xf>
    <xf numFmtId="0" fontId="7" fillId="13" borderId="53" xfId="3" applyFont="1" applyFill="1" applyBorder="1" applyAlignment="1">
      <alignment horizontal="center"/>
    </xf>
    <xf numFmtId="2" fontId="6" fillId="12" borderId="53" xfId="3" applyNumberFormat="1" applyFont="1" applyFill="1" applyBorder="1" applyAlignment="1">
      <alignment horizontal="center"/>
    </xf>
    <xf numFmtId="2" fontId="6" fillId="13" borderId="53" xfId="3" applyNumberFormat="1" applyFont="1" applyFill="1" applyBorder="1" applyAlignment="1">
      <alignment horizontal="center"/>
    </xf>
    <xf numFmtId="0" fontId="6" fillId="12" borderId="53" xfId="3" applyFont="1" applyFill="1" applyBorder="1" applyAlignment="1">
      <alignment horizontal="center"/>
    </xf>
    <xf numFmtId="0" fontId="6" fillId="13" borderId="53" xfId="3" applyFont="1" applyFill="1" applyBorder="1" applyAlignment="1">
      <alignment horizontal="center"/>
    </xf>
    <xf numFmtId="4" fontId="6" fillId="13" borderId="53" xfId="3" applyNumberFormat="1" applyFont="1" applyFill="1" applyBorder="1"/>
    <xf numFmtId="0" fontId="34" fillId="12" borderId="72" xfId="4" applyFont="1" applyFill="1" applyBorder="1" applyAlignment="1">
      <alignment horizontal="left"/>
    </xf>
    <xf numFmtId="0" fontId="4" fillId="12" borderId="55" xfId="4" applyFill="1" applyBorder="1" applyAlignment="1">
      <alignment horizontal="left"/>
    </xf>
    <xf numFmtId="0" fontId="4" fillId="12" borderId="0" xfId="4" applyFill="1" applyAlignment="1">
      <alignment horizontal="left"/>
    </xf>
    <xf numFmtId="164" fontId="4" fillId="12" borderId="0" xfId="4" applyNumberFormat="1" applyFill="1" applyAlignment="1">
      <alignment horizontal="left"/>
    </xf>
    <xf numFmtId="0" fontId="4" fillId="12" borderId="0" xfId="4" applyFill="1" applyAlignment="1">
      <alignment horizontal="center"/>
    </xf>
    <xf numFmtId="164" fontId="4" fillId="12" borderId="0" xfId="4" applyNumberFormat="1" applyFill="1" applyAlignment="1">
      <alignment horizontal="center"/>
    </xf>
    <xf numFmtId="0" fontId="4" fillId="12" borderId="0" xfId="4" applyFill="1"/>
    <xf numFmtId="0" fontId="6" fillId="15" borderId="1" xfId="4" applyFont="1" applyFill="1" applyBorder="1" applyAlignment="1">
      <alignment horizontal="left"/>
    </xf>
    <xf numFmtId="0" fontId="6" fillId="15" borderId="4" xfId="4" applyFont="1" applyFill="1" applyBorder="1" applyAlignment="1">
      <alignment horizontal="left"/>
    </xf>
    <xf numFmtId="0" fontId="6" fillId="15" borderId="6" xfId="4" applyFont="1" applyFill="1" applyBorder="1" applyAlignment="1">
      <alignment horizontal="center"/>
    </xf>
    <xf numFmtId="0" fontId="6" fillId="15" borderId="37" xfId="4" applyFont="1" applyFill="1" applyBorder="1" applyAlignment="1">
      <alignment horizontal="center"/>
    </xf>
    <xf numFmtId="0" fontId="6" fillId="15" borderId="0" xfId="4" applyFont="1" applyFill="1" applyBorder="1" applyAlignment="1">
      <alignment horizontal="left"/>
    </xf>
    <xf numFmtId="0" fontId="13" fillId="15" borderId="37" xfId="4" applyFont="1" applyFill="1" applyBorder="1" applyAlignment="1">
      <alignment horizontal="left"/>
    </xf>
    <xf numFmtId="0" fontId="13" fillId="15" borderId="36" xfId="0" applyFont="1" applyFill="1" applyBorder="1" applyAlignment="1">
      <alignment horizontal="left"/>
    </xf>
    <xf numFmtId="164" fontId="7" fillId="15" borderId="36" xfId="4" applyNumberFormat="1" applyFont="1" applyFill="1" applyBorder="1" applyAlignment="1">
      <alignment horizontal="left"/>
    </xf>
    <xf numFmtId="0" fontId="7" fillId="15" borderId="5" xfId="4" applyFont="1" applyFill="1" applyBorder="1" applyAlignment="1">
      <alignment horizontal="center" vertical="center"/>
    </xf>
    <xf numFmtId="0" fontId="6" fillId="15" borderId="44" xfId="4" applyFont="1" applyFill="1" applyBorder="1"/>
    <xf numFmtId="0" fontId="4" fillId="15" borderId="86" xfId="4" applyFill="1" applyBorder="1"/>
    <xf numFmtId="0" fontId="6" fillId="15" borderId="39" xfId="4" applyFont="1" applyFill="1" applyBorder="1" applyAlignment="1">
      <alignment horizontal="center"/>
    </xf>
    <xf numFmtId="0" fontId="6" fillId="15" borderId="39" xfId="4" applyFont="1" applyFill="1" applyBorder="1" applyAlignment="1">
      <alignment horizontal="left"/>
    </xf>
    <xf numFmtId="0" fontId="13" fillId="15" borderId="39" xfId="4" applyFont="1" applyFill="1" applyBorder="1" applyAlignment="1">
      <alignment horizontal="left"/>
    </xf>
    <xf numFmtId="0" fontId="13" fillId="15" borderId="30" xfId="0" applyFont="1" applyFill="1" applyBorder="1" applyAlignment="1">
      <alignment horizontal="left"/>
    </xf>
    <xf numFmtId="164" fontId="7" fillId="15" borderId="5" xfId="0" applyNumberFormat="1" applyFont="1" applyFill="1" applyBorder="1" applyAlignment="1">
      <alignment horizontal="center"/>
    </xf>
    <xf numFmtId="164" fontId="7" fillId="15" borderId="5" xfId="4" applyNumberFormat="1" applyFont="1" applyFill="1" applyBorder="1" applyAlignment="1">
      <alignment horizontal="center"/>
    </xf>
    <xf numFmtId="0" fontId="7" fillId="15" borderId="45" xfId="4" applyFont="1" applyFill="1" applyBorder="1" applyAlignment="1">
      <alignment horizontal="center" vertical="center"/>
    </xf>
    <xf numFmtId="0" fontId="7" fillId="15" borderId="36" xfId="4" applyFont="1" applyFill="1" applyBorder="1" applyAlignment="1">
      <alignment horizontal="center" vertical="center"/>
    </xf>
    <xf numFmtId="0" fontId="6" fillId="15" borderId="6" xfId="4" applyFont="1" applyFill="1" applyBorder="1" applyAlignment="1">
      <alignment horizontal="left"/>
    </xf>
    <xf numFmtId="0" fontId="6" fillId="15" borderId="31" xfId="4" applyFont="1" applyFill="1" applyBorder="1" applyAlignment="1">
      <alignment horizontal="left"/>
    </xf>
    <xf numFmtId="0" fontId="13" fillId="15" borderId="31" xfId="4" applyFont="1" applyFill="1" applyBorder="1" applyAlignment="1">
      <alignment horizontal="left"/>
    </xf>
    <xf numFmtId="0" fontId="7" fillId="15" borderId="41" xfId="0" applyFont="1" applyFill="1" applyBorder="1" applyAlignment="1">
      <alignment horizontal="center"/>
    </xf>
    <xf numFmtId="0" fontId="7" fillId="15" borderId="23" xfId="4" applyFont="1" applyFill="1" applyBorder="1" applyAlignment="1">
      <alignment horizontal="center"/>
    </xf>
    <xf numFmtId="164" fontId="6" fillId="15" borderId="5" xfId="0" applyNumberFormat="1" applyFont="1" applyFill="1" applyBorder="1" applyAlignment="1">
      <alignment horizontal="center"/>
    </xf>
    <xf numFmtId="164" fontId="6" fillId="15" borderId="5" xfId="4" applyNumberFormat="1" applyFont="1" applyFill="1" applyBorder="1" applyAlignment="1">
      <alignment horizontal="center"/>
    </xf>
    <xf numFmtId="0" fontId="7" fillId="15" borderId="13" xfId="0" applyFont="1" applyFill="1" applyBorder="1" applyAlignment="1">
      <alignment horizontal="center"/>
    </xf>
    <xf numFmtId="0" fontId="6" fillId="15" borderId="45" xfId="4" applyFont="1" applyFill="1" applyBorder="1" applyAlignment="1">
      <alignment horizontal="center" vertical="center"/>
    </xf>
    <xf numFmtId="0" fontId="6" fillId="15" borderId="30" xfId="4" applyFont="1" applyFill="1" applyBorder="1" applyAlignment="1">
      <alignment horizontal="center" vertical="center"/>
    </xf>
    <xf numFmtId="0" fontId="6" fillId="15" borderId="74" xfId="4" applyFont="1" applyFill="1" applyBorder="1" applyAlignment="1">
      <alignment horizontal="left"/>
    </xf>
    <xf numFmtId="0" fontId="6" fillId="15" borderId="75" xfId="4" applyFont="1" applyFill="1" applyBorder="1" applyAlignment="1">
      <alignment horizontal="center" vertical="center"/>
    </xf>
    <xf numFmtId="0" fontId="6" fillId="15" borderId="76" xfId="4" applyFont="1" applyFill="1" applyBorder="1" applyAlignment="1">
      <alignment horizontal="center" vertical="center"/>
    </xf>
    <xf numFmtId="0" fontId="6" fillId="15" borderId="77" xfId="0" applyFont="1" applyFill="1" applyBorder="1" applyAlignment="1">
      <alignment horizontal="center" vertical="center"/>
    </xf>
    <xf numFmtId="0" fontId="6" fillId="15" borderId="78" xfId="4" applyFont="1" applyFill="1" applyBorder="1" applyAlignment="1">
      <alignment horizontal="center"/>
    </xf>
    <xf numFmtId="164" fontId="6" fillId="15" borderId="79" xfId="4" applyNumberFormat="1" applyFont="1" applyFill="1" applyBorder="1" applyAlignment="1">
      <alignment horizontal="center" vertical="center"/>
    </xf>
    <xf numFmtId="164" fontId="6" fillId="15" borderId="80" xfId="4" applyNumberFormat="1" applyFont="1" applyFill="1" applyBorder="1" applyAlignment="1">
      <alignment horizontal="center" vertical="center"/>
    </xf>
    <xf numFmtId="0" fontId="6" fillId="15" borderId="80" xfId="4" applyFont="1" applyFill="1" applyBorder="1" applyAlignment="1">
      <alignment horizontal="center" vertical="center"/>
    </xf>
    <xf numFmtId="0" fontId="6" fillId="15" borderId="78" xfId="0" applyFont="1" applyFill="1" applyBorder="1" applyAlignment="1">
      <alignment horizontal="center"/>
    </xf>
    <xf numFmtId="3" fontId="6" fillId="12" borderId="3" xfId="4" applyNumberFormat="1" applyFont="1" applyFill="1" applyBorder="1" applyAlignment="1">
      <alignment horizontal="right"/>
    </xf>
    <xf numFmtId="0" fontId="4" fillId="12" borderId="43" xfId="4" applyFill="1" applyBorder="1" applyAlignment="1">
      <alignment horizontal="center"/>
    </xf>
    <xf numFmtId="0" fontId="4" fillId="12" borderId="28" xfId="4" applyFill="1" applyBorder="1" applyAlignment="1">
      <alignment horizontal="center"/>
    </xf>
    <xf numFmtId="0" fontId="4" fillId="12" borderId="43" xfId="4" applyFill="1" applyBorder="1" applyAlignment="1">
      <alignment horizontal="right"/>
    </xf>
    <xf numFmtId="0" fontId="4" fillId="12" borderId="8" xfId="4" applyFill="1" applyBorder="1"/>
    <xf numFmtId="0" fontId="6" fillId="12" borderId="8" xfId="4" applyFont="1" applyFill="1" applyBorder="1" applyAlignment="1">
      <alignment horizontal="center"/>
    </xf>
    <xf numFmtId="4" fontId="6" fillId="12" borderId="8" xfId="4" applyNumberFormat="1" applyFont="1" applyFill="1" applyBorder="1" applyAlignment="1">
      <alignment horizontal="right"/>
    </xf>
    <xf numFmtId="0" fontId="6" fillId="12" borderId="44" xfId="2" applyFont="1" applyFill="1" applyBorder="1" applyAlignment="1"/>
    <xf numFmtId="0" fontId="9" fillId="12" borderId="33" xfId="0" applyFont="1" applyFill="1" applyBorder="1" applyAlignment="1"/>
    <xf numFmtId="0" fontId="6" fillId="12" borderId="33" xfId="2" applyFont="1" applyFill="1" applyBorder="1" applyAlignment="1"/>
    <xf numFmtId="0" fontId="9" fillId="12" borderId="56" xfId="0" applyFont="1" applyFill="1" applyBorder="1"/>
    <xf numFmtId="0" fontId="16" fillId="12" borderId="25" xfId="0" applyFont="1" applyFill="1" applyBorder="1"/>
    <xf numFmtId="0" fontId="9" fillId="12" borderId="25" xfId="0" applyFont="1" applyFill="1" applyBorder="1"/>
    <xf numFmtId="0" fontId="9" fillId="12" borderId="24" xfId="5" applyFont="1" applyFill="1" applyBorder="1"/>
    <xf numFmtId="0" fontId="16" fillId="12" borderId="75" xfId="0" applyFont="1" applyFill="1" applyBorder="1" applyAlignment="1">
      <alignment horizontal="center" vertical="center" wrapText="1"/>
    </xf>
    <xf numFmtId="0" fontId="16" fillId="12" borderId="35" xfId="0" applyFont="1" applyFill="1" applyBorder="1" applyAlignment="1">
      <alignment horizontal="center" vertical="center" wrapText="1"/>
    </xf>
    <xf numFmtId="0" fontId="19" fillId="12" borderId="46" xfId="0" applyFont="1" applyFill="1" applyBorder="1" applyAlignment="1">
      <alignment horizontal="center"/>
    </xf>
    <xf numFmtId="4" fontId="20" fillId="12" borderId="46" xfId="0" applyNumberFormat="1" applyFont="1" applyFill="1" applyBorder="1" applyAlignment="1">
      <alignment horizontal="right" vertical="center"/>
    </xf>
    <xf numFmtId="0" fontId="18" fillId="15" borderId="5" xfId="0" applyFont="1" applyFill="1" applyBorder="1" applyAlignment="1">
      <alignment horizontal="center" vertical="center" wrapText="1"/>
    </xf>
    <xf numFmtId="0" fontId="18" fillId="15" borderId="0"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28" xfId="0" applyFont="1" applyFill="1" applyBorder="1" applyAlignment="1">
      <alignment horizontal="center" vertical="center" wrapText="1"/>
    </xf>
    <xf numFmtId="1" fontId="3" fillId="3" borderId="37" xfId="8" applyNumberFormat="1" applyFont="1" applyFill="1" applyBorder="1"/>
    <xf numFmtId="1" fontId="3" fillId="3" borderId="56" xfId="8" applyNumberFormat="1" applyFont="1" applyFill="1" applyBorder="1"/>
    <xf numFmtId="1" fontId="3" fillId="3" borderId="21" xfId="8" applyNumberFormat="1" applyFont="1" applyFill="1" applyBorder="1"/>
    <xf numFmtId="0" fontId="3" fillId="11" borderId="1" xfId="8" applyFont="1" applyFill="1" applyBorder="1"/>
    <xf numFmtId="0" fontId="3" fillId="11" borderId="1" xfId="8" applyFont="1" applyFill="1" applyBorder="1" applyAlignment="1">
      <alignment horizontal="center"/>
    </xf>
    <xf numFmtId="0" fontId="3" fillId="11" borderId="53" xfId="8" applyFont="1" applyFill="1" applyBorder="1" applyAlignment="1">
      <alignment horizontal="center" vertical="top"/>
    </xf>
    <xf numFmtId="0" fontId="3" fillId="11" borderId="53" xfId="8" applyFont="1" applyFill="1" applyBorder="1" applyAlignment="1">
      <alignment vertical="top" wrapText="1"/>
    </xf>
    <xf numFmtId="0" fontId="3" fillId="11" borderId="2" xfId="8" applyFont="1" applyFill="1" applyBorder="1" applyAlignment="1">
      <alignment horizontal="center" vertical="top" wrapText="1"/>
    </xf>
    <xf numFmtId="0" fontId="3" fillId="11" borderId="8" xfId="8" applyFont="1" applyFill="1" applyBorder="1"/>
    <xf numFmtId="0" fontId="3" fillId="11" borderId="10" xfId="8" applyFont="1" applyFill="1" applyBorder="1" applyAlignment="1">
      <alignment horizontal="center"/>
    </xf>
    <xf numFmtId="0" fontId="3" fillId="11" borderId="53" xfId="8" applyFont="1" applyFill="1" applyBorder="1" applyAlignment="1">
      <alignment horizontal="center"/>
    </xf>
    <xf numFmtId="0" fontId="3" fillId="11" borderId="64" xfId="8" applyFont="1" applyFill="1" applyBorder="1" applyAlignment="1">
      <alignment horizontal="center"/>
    </xf>
    <xf numFmtId="1" fontId="0" fillId="11" borderId="51" xfId="0" applyNumberFormat="1" applyFill="1" applyBorder="1"/>
    <xf numFmtId="1" fontId="0" fillId="11" borderId="53" xfId="0" applyNumberFormat="1" applyFill="1" applyBorder="1"/>
    <xf numFmtId="1" fontId="0" fillId="11" borderId="38" xfId="0" applyNumberFormat="1" applyFill="1" applyBorder="1"/>
    <xf numFmtId="1" fontId="0" fillId="11" borderId="85" xfId="0" applyNumberFormat="1" applyFill="1" applyBorder="1"/>
    <xf numFmtId="1" fontId="0" fillId="11" borderId="50" xfId="0" applyNumberFormat="1" applyFill="1" applyBorder="1"/>
    <xf numFmtId="1" fontId="20" fillId="3" borderId="67" xfId="1" applyNumberFormat="1" applyFont="1" applyFill="1" applyBorder="1"/>
    <xf numFmtId="2" fontId="20" fillId="3" borderId="67" xfId="1" applyNumberFormat="1" applyFont="1" applyFill="1" applyBorder="1"/>
    <xf numFmtId="1" fontId="20" fillId="3" borderId="31" xfId="1" applyNumberFormat="1" applyFont="1" applyFill="1" applyBorder="1"/>
    <xf numFmtId="1" fontId="20" fillId="3" borderId="68" xfId="1" applyNumberFormat="1" applyFont="1" applyFill="1" applyBorder="1"/>
    <xf numFmtId="1" fontId="20" fillId="3" borderId="87" xfId="1" applyNumberFormat="1" applyFont="1" applyFill="1" applyBorder="1"/>
    <xf numFmtId="4" fontId="20" fillId="3" borderId="88" xfId="1" applyNumberFormat="1" applyFont="1" applyFill="1" applyBorder="1"/>
    <xf numFmtId="1" fontId="20" fillId="3" borderId="88" xfId="1" applyNumberFormat="1" applyFont="1" applyFill="1" applyBorder="1"/>
    <xf numFmtId="2" fontId="20" fillId="3" borderId="88" xfId="1" applyNumberFormat="1" applyFont="1" applyFill="1" applyBorder="1"/>
    <xf numFmtId="4" fontId="20" fillId="3" borderId="89" xfId="1" applyNumberFormat="1" applyFont="1" applyFill="1" applyBorder="1" applyAlignment="1">
      <alignment horizontal="right"/>
    </xf>
    <xf numFmtId="4" fontId="20" fillId="3" borderId="88" xfId="1" applyNumberFormat="1" applyFont="1" applyFill="1" applyBorder="1" applyAlignment="1">
      <alignment horizontal="right"/>
    </xf>
    <xf numFmtId="4" fontId="20" fillId="3" borderId="89" xfId="1" applyNumberFormat="1" applyFont="1" applyFill="1" applyBorder="1"/>
    <xf numFmtId="2" fontId="20" fillId="3" borderId="89" xfId="1" applyNumberFormat="1" applyFont="1" applyFill="1" applyBorder="1"/>
    <xf numFmtId="2" fontId="20" fillId="3" borderId="35" xfId="0" applyNumberFormat="1" applyFont="1" applyFill="1" applyBorder="1"/>
    <xf numFmtId="2" fontId="20" fillId="3" borderId="44" xfId="0" applyNumberFormat="1" applyFont="1" applyFill="1" applyBorder="1"/>
    <xf numFmtId="0" fontId="20" fillId="3" borderId="32" xfId="0" applyFont="1" applyFill="1" applyBorder="1"/>
    <xf numFmtId="4" fontId="20" fillId="3" borderId="90" xfId="1" applyNumberFormat="1" applyFont="1" applyFill="1" applyBorder="1" applyAlignment="1">
      <alignment horizontal="right"/>
    </xf>
    <xf numFmtId="4" fontId="20" fillId="3" borderId="32" xfId="1" applyNumberFormat="1" applyFont="1" applyFill="1" applyBorder="1" applyAlignment="1">
      <alignment horizontal="right"/>
    </xf>
    <xf numFmtId="1" fontId="20" fillId="3" borderId="91" xfId="1" applyNumberFormat="1" applyFont="1" applyFill="1" applyBorder="1"/>
    <xf numFmtId="4" fontId="20" fillId="3" borderId="90" xfId="1" applyNumberFormat="1" applyFont="1" applyFill="1" applyBorder="1"/>
    <xf numFmtId="1" fontId="20" fillId="3" borderId="90" xfId="1" applyNumberFormat="1" applyFont="1" applyFill="1" applyBorder="1"/>
    <xf numFmtId="2" fontId="20" fillId="3" borderId="90" xfId="1" applyNumberFormat="1" applyFont="1" applyFill="1" applyBorder="1"/>
    <xf numFmtId="4" fontId="20" fillId="3" borderId="92" xfId="1" applyNumberFormat="1" applyFont="1" applyFill="1" applyBorder="1" applyAlignment="1">
      <alignment horizontal="right"/>
    </xf>
    <xf numFmtId="4" fontId="20" fillId="3" borderId="4" xfId="1" applyNumberFormat="1" applyFont="1" applyFill="1" applyBorder="1" applyAlignment="1">
      <alignment horizontal="right"/>
    </xf>
    <xf numFmtId="0" fontId="6" fillId="3" borderId="23" xfId="1" applyFont="1" applyFill="1" applyBorder="1" applyAlignment="1">
      <alignment horizontal="right" vertical="center"/>
    </xf>
    <xf numFmtId="1" fontId="8" fillId="3" borderId="24" xfId="1" applyNumberFormat="1" applyFont="1" applyFill="1" applyBorder="1"/>
    <xf numFmtId="4" fontId="8" fillId="3" borderId="37" xfId="1" applyNumberFormat="1" applyFont="1" applyFill="1" applyBorder="1"/>
    <xf numFmtId="1" fontId="8" fillId="3" borderId="93" xfId="1" applyNumberFormat="1" applyFont="1" applyFill="1" applyBorder="1" applyAlignment="1">
      <alignment horizontal="right" vertical="center"/>
    </xf>
    <xf numFmtId="4" fontId="8" fillId="3" borderId="53" xfId="1" applyNumberFormat="1" applyFont="1" applyFill="1" applyBorder="1" applyAlignment="1">
      <alignment horizontal="right" vertical="center"/>
    </xf>
    <xf numFmtId="1" fontId="8" fillId="3" borderId="52" xfId="1" applyNumberFormat="1" applyFont="1" applyFill="1" applyBorder="1" applyAlignment="1">
      <alignment horizontal="right" vertical="center"/>
    </xf>
    <xf numFmtId="4" fontId="8" fillId="3" borderId="52" xfId="1" applyNumberFormat="1" applyFont="1" applyFill="1" applyBorder="1" applyAlignment="1">
      <alignment horizontal="right" vertical="center"/>
    </xf>
    <xf numFmtId="0" fontId="20" fillId="0" borderId="49" xfId="1" applyFont="1" applyBorder="1"/>
    <xf numFmtId="0" fontId="20" fillId="0" borderId="16" xfId="1" applyFont="1" applyBorder="1"/>
    <xf numFmtId="0" fontId="20" fillId="0" borderId="17" xfId="1" applyFont="1" applyBorder="1"/>
    <xf numFmtId="2" fontId="20" fillId="0" borderId="17" xfId="1" applyNumberFormat="1" applyFont="1" applyBorder="1"/>
    <xf numFmtId="0" fontId="20" fillId="0" borderId="86" xfId="1" applyFont="1" applyBorder="1"/>
    <xf numFmtId="0" fontId="20" fillId="0" borderId="32" xfId="1" applyFont="1" applyBorder="1"/>
    <xf numFmtId="2" fontId="20" fillId="0" borderId="86" xfId="1" applyNumberFormat="1" applyFont="1" applyBorder="1"/>
    <xf numFmtId="0" fontId="20" fillId="0" borderId="22" xfId="1" applyFont="1" applyBorder="1"/>
    <xf numFmtId="0" fontId="20" fillId="0" borderId="21" xfId="1" applyFont="1" applyBorder="1"/>
    <xf numFmtId="0" fontId="0" fillId="0" borderId="28" xfId="0" applyBorder="1"/>
    <xf numFmtId="0" fontId="0" fillId="0" borderId="9" xfId="0" applyBorder="1"/>
    <xf numFmtId="0" fontId="6" fillId="3" borderId="4" xfId="4" applyFont="1" applyFill="1" applyBorder="1" applyAlignment="1">
      <alignment horizontal="left"/>
    </xf>
    <xf numFmtId="0" fontId="6" fillId="3" borderId="21" xfId="4" applyFont="1" applyFill="1" applyBorder="1" applyAlignment="1">
      <alignment horizontal="left"/>
    </xf>
    <xf numFmtId="0" fontId="6" fillId="3" borderId="16" xfId="4" applyFont="1" applyFill="1" applyBorder="1" applyAlignment="1">
      <alignment horizontal="left"/>
    </xf>
    <xf numFmtId="3" fontId="6" fillId="0" borderId="23" xfId="4" applyNumberFormat="1" applyFont="1" applyFill="1" applyBorder="1" applyAlignment="1">
      <alignment horizontal="right"/>
    </xf>
    <xf numFmtId="165" fontId="6" fillId="0" borderId="27" xfId="4" applyNumberFormat="1" applyFont="1" applyBorder="1" applyAlignment="1">
      <alignment horizontal="right"/>
    </xf>
    <xf numFmtId="0" fontId="14" fillId="0" borderId="23" xfId="4" applyFont="1" applyBorder="1" applyAlignment="1">
      <alignment horizontal="right"/>
    </xf>
    <xf numFmtId="0" fontId="14" fillId="0" borderId="36" xfId="4" applyFont="1" applyBorder="1" applyAlignment="1">
      <alignment horizontal="right"/>
    </xf>
    <xf numFmtId="2" fontId="14" fillId="0" borderId="18" xfId="4" applyNumberFormat="1" applyFont="1" applyBorder="1" applyAlignment="1">
      <alignment horizontal="right"/>
    </xf>
    <xf numFmtId="2" fontId="14" fillId="0" borderId="31" xfId="4" applyNumberFormat="1" applyFont="1" applyBorder="1" applyAlignment="1">
      <alignment horizontal="right"/>
    </xf>
    <xf numFmtId="0" fontId="14" fillId="0" borderId="30" xfId="4" applyFont="1" applyBorder="1" applyAlignment="1">
      <alignment horizontal="right"/>
    </xf>
    <xf numFmtId="0" fontId="14" fillId="0" borderId="25" xfId="4" applyFont="1" applyFill="1" applyBorder="1" applyAlignment="1">
      <alignment horizontal="right"/>
    </xf>
    <xf numFmtId="0" fontId="14" fillId="0" borderId="23" xfId="4" applyFont="1" applyFill="1" applyBorder="1" applyAlignment="1">
      <alignment horizontal="right"/>
    </xf>
    <xf numFmtId="2" fontId="14" fillId="0" borderId="25" xfId="4" applyNumberFormat="1" applyFont="1" applyBorder="1" applyAlignment="1">
      <alignment horizontal="right"/>
    </xf>
    <xf numFmtId="0" fontId="14" fillId="0" borderId="18" xfId="4" applyFont="1" applyFill="1" applyBorder="1" applyAlignment="1">
      <alignment horizontal="right"/>
    </xf>
    <xf numFmtId="2" fontId="14" fillId="0" borderId="20" xfId="4" applyNumberFormat="1" applyFont="1" applyBorder="1" applyAlignment="1">
      <alignment horizontal="right"/>
    </xf>
    <xf numFmtId="0" fontId="11" fillId="0" borderId="25" xfId="4" applyFont="1" applyFill="1" applyBorder="1" applyAlignment="1"/>
    <xf numFmtId="2" fontId="6" fillId="0" borderId="7" xfId="4" applyNumberFormat="1" applyFont="1" applyBorder="1" applyAlignment="1">
      <alignment horizontal="right"/>
    </xf>
    <xf numFmtId="2" fontId="6" fillId="0" borderId="39" xfId="4" applyNumberFormat="1" applyFont="1" applyBorder="1" applyAlignment="1">
      <alignment horizontal="right"/>
    </xf>
    <xf numFmtId="2" fontId="6" fillId="0" borderId="31" xfId="4" applyNumberFormat="1" applyFont="1" applyBorder="1" applyAlignment="1">
      <alignment horizontal="right"/>
    </xf>
    <xf numFmtId="0" fontId="20" fillId="0" borderId="86" xfId="1" applyFont="1" applyBorder="1" applyAlignment="1">
      <alignment horizontal="right"/>
    </xf>
    <xf numFmtId="2" fontId="8" fillId="0" borderId="6" xfId="4" applyNumberFormat="1" applyFont="1" applyBorder="1" applyAlignment="1">
      <alignment horizontal="right"/>
    </xf>
    <xf numFmtId="0" fontId="20" fillId="0" borderId="0" xfId="7" applyFont="1" applyAlignment="1">
      <alignment horizontal="left"/>
    </xf>
    <xf numFmtId="0" fontId="24" fillId="0" borderId="0" xfId="7" applyAlignment="1">
      <alignment horizontal="right"/>
    </xf>
    <xf numFmtId="0" fontId="13" fillId="0" borderId="0" xfId="2" applyFont="1" applyAlignment="1">
      <alignment horizontal="right"/>
    </xf>
    <xf numFmtId="0" fontId="6" fillId="16" borderId="96" xfId="2" applyFont="1" applyFill="1" applyBorder="1" applyAlignment="1">
      <alignment horizontal="center" vertical="center" wrapText="1"/>
    </xf>
    <xf numFmtId="0" fontId="6" fillId="16" borderId="67" xfId="2" applyFont="1" applyFill="1" applyBorder="1" applyAlignment="1">
      <alignment horizontal="center" vertical="center" wrapText="1"/>
    </xf>
    <xf numFmtId="0" fontId="8" fillId="16" borderId="67" xfId="2" applyFont="1" applyFill="1" applyBorder="1" applyAlignment="1">
      <alignment horizontal="center" vertical="center" wrapText="1"/>
    </xf>
    <xf numFmtId="0" fontId="31" fillId="16" borderId="68" xfId="7" applyFont="1" applyFill="1" applyBorder="1" applyAlignment="1">
      <alignment vertical="center" wrapText="1"/>
    </xf>
    <xf numFmtId="0" fontId="24" fillId="0" borderId="0" xfId="7"/>
    <xf numFmtId="0" fontId="24" fillId="0" borderId="0" xfId="7" applyAlignment="1">
      <alignment horizontal="justify"/>
    </xf>
    <xf numFmtId="0" fontId="31" fillId="16" borderId="9" xfId="2" applyFont="1" applyFill="1" applyBorder="1" applyAlignment="1">
      <alignment horizontal="center"/>
    </xf>
    <xf numFmtId="0" fontId="31" fillId="16" borderId="8" xfId="2" applyFont="1" applyFill="1" applyBorder="1" applyAlignment="1">
      <alignment horizontal="center"/>
    </xf>
    <xf numFmtId="0" fontId="24" fillId="0" borderId="0" xfId="7" applyAlignment="1">
      <alignment horizontal="left" indent="1"/>
    </xf>
    <xf numFmtId="0" fontId="31" fillId="16" borderId="82" xfId="7" applyFont="1" applyFill="1" applyBorder="1" applyAlignment="1">
      <alignment horizontal="center"/>
    </xf>
    <xf numFmtId="0" fontId="31" fillId="16" borderId="74" xfId="7" applyFont="1" applyFill="1" applyBorder="1" applyAlignment="1">
      <alignment horizontal="center"/>
    </xf>
    <xf numFmtId="0" fontId="31" fillId="16" borderId="4" xfId="7" applyFont="1" applyFill="1" applyBorder="1" applyAlignment="1">
      <alignment horizontal="center"/>
    </xf>
    <xf numFmtId="0" fontId="6" fillId="17" borderId="6" xfId="3" applyFont="1" applyFill="1" applyBorder="1" applyAlignment="1">
      <alignment horizontal="right"/>
    </xf>
    <xf numFmtId="0" fontId="25" fillId="0" borderId="14" xfId="7" applyFont="1" applyBorder="1" applyAlignment="1">
      <alignment horizontal="right"/>
    </xf>
    <xf numFmtId="2" fontId="6" fillId="0" borderId="14" xfId="7" applyNumberFormat="1" applyFont="1" applyBorder="1" applyAlignment="1">
      <alignment horizontal="right"/>
    </xf>
    <xf numFmtId="2" fontId="6" fillId="0" borderId="39" xfId="7" applyNumberFormat="1" applyFont="1" applyBorder="1"/>
    <xf numFmtId="2" fontId="6" fillId="0" borderId="0" xfId="7" applyNumberFormat="1" applyFont="1" applyBorder="1"/>
    <xf numFmtId="2" fontId="6" fillId="0" borderId="1" xfId="7" applyNumberFormat="1" applyFont="1" applyBorder="1"/>
    <xf numFmtId="0" fontId="6" fillId="7" borderId="4" xfId="7" applyFont="1" applyFill="1" applyBorder="1"/>
    <xf numFmtId="2" fontId="6" fillId="0" borderId="4" xfId="7" applyNumberFormat="1" applyFont="1" applyBorder="1"/>
    <xf numFmtId="0" fontId="6" fillId="17" borderId="7" xfId="3" applyFont="1" applyFill="1" applyBorder="1" applyAlignment="1">
      <alignment horizontal="right"/>
    </xf>
    <xf numFmtId="0" fontId="6" fillId="7" borderId="16" xfId="7" applyFont="1" applyFill="1" applyBorder="1"/>
    <xf numFmtId="164" fontId="6" fillId="0" borderId="19" xfId="7" applyNumberFormat="1" applyFont="1" applyBorder="1" applyAlignment="1">
      <alignment horizontal="right"/>
    </xf>
    <xf numFmtId="2" fontId="6" fillId="0" borderId="19" xfId="7" applyNumberFormat="1" applyFont="1" applyBorder="1" applyAlignment="1">
      <alignment horizontal="right"/>
    </xf>
    <xf numFmtId="2" fontId="6" fillId="0" borderId="31" xfId="7" applyNumberFormat="1" applyFont="1" applyBorder="1"/>
    <xf numFmtId="2" fontId="6" fillId="0" borderId="20" xfId="7" applyNumberFormat="1" applyFont="1" applyBorder="1"/>
    <xf numFmtId="2" fontId="6" fillId="0" borderId="16" xfId="7" applyNumberFormat="1" applyFont="1" applyBorder="1"/>
    <xf numFmtId="0" fontId="6" fillId="0" borderId="14" xfId="7" applyFont="1" applyBorder="1" applyAlignment="1">
      <alignment horizontal="right"/>
    </xf>
    <xf numFmtId="164" fontId="6" fillId="0" borderId="14" xfId="7" applyNumberFormat="1" applyFont="1" applyBorder="1" applyAlignment="1">
      <alignment horizontal="right"/>
    </xf>
    <xf numFmtId="2" fontId="6" fillId="0" borderId="14" xfId="7" applyNumberFormat="1" applyFont="1" applyBorder="1"/>
    <xf numFmtId="0" fontId="6" fillId="17" borderId="27" xfId="3" applyFont="1" applyFill="1" applyBorder="1" applyAlignment="1">
      <alignment horizontal="right"/>
    </xf>
    <xf numFmtId="0" fontId="21" fillId="0" borderId="24" xfId="7" applyFont="1" applyBorder="1" applyAlignment="1">
      <alignment horizontal="right"/>
    </xf>
    <xf numFmtId="2" fontId="21" fillId="0" borderId="24" xfId="7" applyNumberFormat="1" applyFont="1" applyBorder="1"/>
    <xf numFmtId="2" fontId="21" fillId="0" borderId="37" xfId="7" applyNumberFormat="1" applyFont="1" applyBorder="1"/>
    <xf numFmtId="2" fontId="21" fillId="0" borderId="25" xfId="7" applyNumberFormat="1" applyFont="1" applyBorder="1"/>
    <xf numFmtId="2" fontId="14" fillId="0" borderId="21" xfId="7" applyNumberFormat="1" applyFont="1" applyBorder="1"/>
    <xf numFmtId="0" fontId="21" fillId="0" borderId="14" xfId="7" applyFont="1" applyBorder="1" applyAlignment="1">
      <alignment horizontal="right"/>
    </xf>
    <xf numFmtId="2" fontId="21" fillId="0" borderId="14" xfId="7" applyNumberFormat="1" applyFont="1" applyBorder="1"/>
    <xf numFmtId="2" fontId="21" fillId="0" borderId="39" xfId="7" applyNumberFormat="1" applyFont="1" applyBorder="1"/>
    <xf numFmtId="2" fontId="21" fillId="0" borderId="0" xfId="7" applyNumberFormat="1" applyFont="1" applyBorder="1"/>
    <xf numFmtId="2" fontId="14" fillId="0" borderId="4" xfId="7" applyNumberFormat="1" applyFont="1" applyBorder="1"/>
    <xf numFmtId="0" fontId="21" fillId="0" borderId="19" xfId="7" applyFont="1" applyBorder="1" applyAlignment="1">
      <alignment horizontal="right"/>
    </xf>
    <xf numFmtId="2" fontId="21" fillId="0" borderId="19" xfId="7" applyNumberFormat="1" applyFont="1" applyBorder="1"/>
    <xf numFmtId="2" fontId="21" fillId="0" borderId="31" xfId="7" applyNumberFormat="1" applyFont="1" applyBorder="1"/>
    <xf numFmtId="2" fontId="21" fillId="0" borderId="20" xfId="7" applyNumberFormat="1" applyFont="1" applyBorder="1"/>
    <xf numFmtId="2" fontId="6" fillId="0" borderId="21" xfId="7" applyNumberFormat="1" applyFont="1" applyBorder="1"/>
    <xf numFmtId="0" fontId="6" fillId="0" borderId="24" xfId="7" applyFont="1" applyBorder="1" applyAlignment="1">
      <alignment horizontal="right"/>
    </xf>
    <xf numFmtId="2" fontId="6" fillId="0" borderId="24" xfId="7" applyNumberFormat="1" applyFont="1" applyBorder="1"/>
    <xf numFmtId="2" fontId="6" fillId="0" borderId="37" xfId="7" applyNumberFormat="1" applyFont="1" applyBorder="1"/>
    <xf numFmtId="2" fontId="6" fillId="0" borderId="25" xfId="7" applyNumberFormat="1" applyFont="1" applyBorder="1"/>
    <xf numFmtId="165" fontId="6" fillId="0" borderId="19" xfId="7" applyNumberFormat="1" applyFont="1" applyBorder="1" applyAlignment="1">
      <alignment horizontal="right"/>
    </xf>
    <xf numFmtId="2" fontId="6" fillId="0" borderId="19" xfId="7" applyNumberFormat="1" applyFont="1" applyBorder="1"/>
    <xf numFmtId="165" fontId="6" fillId="0" borderId="14" xfId="7" applyNumberFormat="1" applyFont="1" applyBorder="1" applyAlignment="1">
      <alignment horizontal="right"/>
    </xf>
    <xf numFmtId="0" fontId="6" fillId="0" borderId="19" xfId="7" applyFont="1" applyBorder="1" applyAlignment="1">
      <alignment horizontal="right"/>
    </xf>
    <xf numFmtId="4" fontId="6" fillId="0" borderId="14" xfId="7" applyNumberFormat="1" applyFont="1" applyBorder="1" applyAlignment="1">
      <alignment horizontal="right"/>
    </xf>
    <xf numFmtId="4" fontId="6" fillId="0" borderId="14" xfId="7" applyNumberFormat="1" applyFont="1" applyBorder="1"/>
    <xf numFmtId="4" fontId="6" fillId="0" borderId="39" xfId="7" applyNumberFormat="1" applyFont="1" applyBorder="1"/>
    <xf numFmtId="4" fontId="6" fillId="0" borderId="0" xfId="7" applyNumberFormat="1" applyFont="1" applyBorder="1"/>
    <xf numFmtId="4" fontId="6" fillId="0" borderId="4" xfId="7" applyNumberFormat="1" applyFont="1" applyBorder="1"/>
    <xf numFmtId="4" fontId="10" fillId="0" borderId="24" xfId="7" applyNumberFormat="1" applyFont="1" applyBorder="1" applyAlignment="1">
      <alignment horizontal="right"/>
    </xf>
    <xf numFmtId="4" fontId="10" fillId="0" borderId="24" xfId="7" applyNumberFormat="1" applyFont="1" applyBorder="1"/>
    <xf numFmtId="4" fontId="10" fillId="0" borderId="37" xfId="7" applyNumberFormat="1" applyFont="1" applyBorder="1"/>
    <xf numFmtId="4" fontId="10" fillId="0" borderId="25" xfId="7" applyNumberFormat="1" applyFont="1" applyBorder="1"/>
    <xf numFmtId="4" fontId="14" fillId="0" borderId="21" xfId="7" applyNumberFormat="1" applyFont="1" applyBorder="1"/>
    <xf numFmtId="4" fontId="10" fillId="0" borderId="14" xfId="7" applyNumberFormat="1" applyFont="1" applyBorder="1" applyAlignment="1">
      <alignment horizontal="right"/>
    </xf>
    <xf numFmtId="4" fontId="10" fillId="0" borderId="14" xfId="7" applyNumberFormat="1" applyFont="1" applyBorder="1"/>
    <xf numFmtId="4" fontId="10" fillId="0" borderId="39" xfId="7" applyNumberFormat="1" applyFont="1" applyBorder="1"/>
    <xf numFmtId="4" fontId="10" fillId="0" borderId="0" xfId="7" applyNumberFormat="1" applyFont="1" applyBorder="1"/>
    <xf numFmtId="4" fontId="14" fillId="0" borderId="4" xfId="7" applyNumberFormat="1" applyFont="1" applyBorder="1"/>
    <xf numFmtId="4" fontId="10" fillId="0" borderId="19" xfId="7" applyNumberFormat="1" applyFont="1" applyBorder="1" applyAlignment="1">
      <alignment horizontal="right"/>
    </xf>
    <xf numFmtId="4" fontId="10" fillId="0" borderId="19" xfId="7" applyNumberFormat="1" applyFont="1" applyBorder="1"/>
    <xf numFmtId="4" fontId="10" fillId="0" borderId="31" xfId="7" applyNumberFormat="1" applyFont="1" applyBorder="1"/>
    <xf numFmtId="4" fontId="10" fillId="0" borderId="20" xfId="7" applyNumberFormat="1" applyFont="1" applyBorder="1"/>
    <xf numFmtId="4" fontId="14" fillId="0" borderId="16" xfId="7" applyNumberFormat="1" applyFont="1" applyBorder="1"/>
    <xf numFmtId="0" fontId="6" fillId="17" borderId="56" xfId="3" applyFont="1" applyFill="1" applyBorder="1" applyAlignment="1">
      <alignment horizontal="right"/>
    </xf>
    <xf numFmtId="4" fontId="6" fillId="0" borderId="24" xfId="7" applyNumberFormat="1" applyFont="1" applyBorder="1" applyAlignment="1">
      <alignment horizontal="right"/>
    </xf>
    <xf numFmtId="4" fontId="6" fillId="0" borderId="24" xfId="7" applyNumberFormat="1" applyFont="1" applyBorder="1"/>
    <xf numFmtId="4" fontId="6" fillId="0" borderId="37" xfId="7" applyNumberFormat="1" applyFont="1" applyBorder="1"/>
    <xf numFmtId="4" fontId="6" fillId="0" borderId="25" xfId="7" applyNumberFormat="1" applyFont="1" applyBorder="1"/>
    <xf numFmtId="4" fontId="6" fillId="0" borderId="21" xfId="7" applyNumberFormat="1" applyFont="1" applyBorder="1"/>
    <xf numFmtId="0" fontId="6" fillId="17" borderId="45" xfId="3" applyFont="1" applyFill="1" applyBorder="1" applyAlignment="1">
      <alignment horizontal="right"/>
    </xf>
    <xf numFmtId="0" fontId="6" fillId="17" borderId="49" xfId="3" applyFont="1" applyFill="1" applyBorder="1" applyAlignment="1">
      <alignment horizontal="right"/>
    </xf>
    <xf numFmtId="4" fontId="6" fillId="0" borderId="19" xfId="7" applyNumberFormat="1" applyFont="1" applyBorder="1" applyAlignment="1">
      <alignment horizontal="right"/>
    </xf>
    <xf numFmtId="4" fontId="6" fillId="0" borderId="19" xfId="7" applyNumberFormat="1" applyFont="1" applyBorder="1"/>
    <xf numFmtId="4" fontId="6" fillId="0" borderId="31" xfId="7" applyNumberFormat="1" applyFont="1" applyBorder="1"/>
    <xf numFmtId="4" fontId="6" fillId="0" borderId="20" xfId="7" applyNumberFormat="1" applyFont="1" applyBorder="1"/>
    <xf numFmtId="4" fontId="6" fillId="0" borderId="16" xfId="7" applyNumberFormat="1" applyFont="1" applyBorder="1"/>
    <xf numFmtId="4" fontId="19" fillId="0" borderId="24" xfId="7" applyNumberFormat="1" applyFont="1" applyBorder="1" applyAlignment="1">
      <alignment horizontal="right"/>
    </xf>
    <xf numFmtId="4" fontId="19" fillId="0" borderId="24" xfId="7" applyNumberFormat="1" applyFont="1" applyBorder="1"/>
    <xf numFmtId="4" fontId="19" fillId="0" borderId="37" xfId="7" applyNumberFormat="1" applyFont="1" applyBorder="1"/>
    <xf numFmtId="4" fontId="19" fillId="0" borderId="25" xfId="7" applyNumberFormat="1" applyFont="1" applyBorder="1"/>
    <xf numFmtId="4" fontId="20" fillId="0" borderId="21" xfId="7" applyNumberFormat="1" applyFont="1" applyBorder="1"/>
    <xf numFmtId="4" fontId="19" fillId="0" borderId="14" xfId="7" applyNumberFormat="1" applyFont="1" applyBorder="1" applyAlignment="1">
      <alignment horizontal="right"/>
    </xf>
    <xf numFmtId="4" fontId="19" fillId="0" borderId="14" xfId="7" applyNumberFormat="1" applyFont="1" applyBorder="1"/>
    <xf numFmtId="4" fontId="19" fillId="0" borderId="39" xfId="7" applyNumberFormat="1" applyFont="1" applyBorder="1"/>
    <xf numFmtId="4" fontId="19" fillId="0" borderId="0" xfId="7" applyNumberFormat="1" applyFont="1" applyBorder="1"/>
    <xf numFmtId="4" fontId="20" fillId="0" borderId="4" xfId="7" applyNumberFormat="1" applyFont="1" applyBorder="1"/>
    <xf numFmtId="4" fontId="19" fillId="0" borderId="19" xfId="7" applyNumberFormat="1" applyFont="1" applyBorder="1" applyAlignment="1">
      <alignment horizontal="right"/>
    </xf>
    <xf numFmtId="4" fontId="19" fillId="0" borderId="19" xfId="7" applyNumberFormat="1" applyFont="1" applyBorder="1"/>
    <xf numFmtId="4" fontId="19" fillId="0" borderId="31" xfId="7" applyNumberFormat="1" applyFont="1" applyBorder="1"/>
    <xf numFmtId="4" fontId="19" fillId="0" borderId="20" xfId="7" applyNumberFormat="1" applyFont="1" applyBorder="1"/>
    <xf numFmtId="4" fontId="20" fillId="0" borderId="16" xfId="7" applyNumberFormat="1" applyFont="1" applyBorder="1"/>
    <xf numFmtId="4" fontId="21" fillId="0" borderId="24" xfId="7" applyNumberFormat="1" applyFont="1" applyBorder="1" applyAlignment="1">
      <alignment horizontal="right"/>
    </xf>
    <xf numFmtId="4" fontId="21" fillId="0" borderId="24" xfId="7" applyNumberFormat="1" applyFont="1" applyBorder="1"/>
    <xf numFmtId="4" fontId="21" fillId="0" borderId="37" xfId="7" applyNumberFormat="1" applyFont="1" applyBorder="1"/>
    <xf numFmtId="4" fontId="21" fillId="0" borderId="25" xfId="7" applyNumberFormat="1" applyFont="1" applyBorder="1"/>
    <xf numFmtId="4" fontId="21" fillId="0" borderId="14" xfId="7" applyNumberFormat="1" applyFont="1" applyBorder="1" applyAlignment="1">
      <alignment horizontal="right"/>
    </xf>
    <xf numFmtId="4" fontId="21" fillId="0" borderId="14" xfId="7" applyNumberFormat="1" applyFont="1" applyBorder="1"/>
    <xf numFmtId="4" fontId="21" fillId="0" borderId="39" xfId="7" applyNumberFormat="1" applyFont="1" applyBorder="1"/>
    <xf numFmtId="4" fontId="21" fillId="0" borderId="0" xfId="7" applyNumberFormat="1" applyFont="1" applyBorder="1"/>
    <xf numFmtId="4" fontId="21" fillId="0" borderId="19" xfId="7" applyNumberFormat="1" applyFont="1" applyBorder="1" applyAlignment="1">
      <alignment horizontal="right"/>
    </xf>
    <xf numFmtId="4" fontId="21" fillId="0" borderId="19" xfId="7" applyNumberFormat="1" applyFont="1" applyBorder="1"/>
    <xf numFmtId="4" fontId="21" fillId="0" borderId="31" xfId="7" applyNumberFormat="1" applyFont="1" applyBorder="1"/>
    <xf numFmtId="4" fontId="21" fillId="0" borderId="20" xfId="7" applyNumberFormat="1" applyFont="1" applyBorder="1"/>
    <xf numFmtId="0" fontId="24" fillId="3" borderId="0" xfId="7" applyFill="1" applyBorder="1" applyAlignment="1">
      <alignment horizontal="left"/>
    </xf>
    <xf numFmtId="0" fontId="6" fillId="12" borderId="1" xfId="3" applyFont="1" applyFill="1" applyBorder="1" applyAlignment="1">
      <alignment horizontal="center" vertical="center" wrapText="1"/>
    </xf>
    <xf numFmtId="0" fontId="6" fillId="12" borderId="4" xfId="3" applyFont="1" applyFill="1" applyBorder="1" applyAlignment="1">
      <alignment horizontal="center" vertical="center" wrapText="1"/>
    </xf>
    <xf numFmtId="0" fontId="11" fillId="0" borderId="20" xfId="4" applyFont="1" applyFill="1" applyBorder="1" applyAlignment="1"/>
    <xf numFmtId="2" fontId="6" fillId="0" borderId="25" xfId="4" applyNumberFormat="1" applyFont="1" applyBorder="1" applyAlignment="1">
      <alignment horizontal="right"/>
    </xf>
    <xf numFmtId="2" fontId="6" fillId="0" borderId="18" xfId="4" applyNumberFormat="1" applyFont="1" applyFill="1" applyBorder="1" applyAlignment="1">
      <alignment horizontal="right"/>
    </xf>
    <xf numFmtId="2" fontId="6" fillId="0" borderId="20" xfId="4" applyNumberFormat="1" applyFont="1" applyBorder="1" applyAlignment="1">
      <alignment horizontal="right"/>
    </xf>
    <xf numFmtId="1" fontId="6" fillId="0" borderId="23" xfId="4" applyNumberFormat="1" applyFont="1" applyFill="1" applyBorder="1" applyAlignment="1">
      <alignment horizontal="right"/>
    </xf>
    <xf numFmtId="3" fontId="6" fillId="0" borderId="37" xfId="7" applyNumberFormat="1" applyFont="1" applyBorder="1"/>
    <xf numFmtId="3" fontId="6" fillId="0" borderId="39" xfId="7" applyNumberFormat="1" applyFont="1" applyBorder="1"/>
    <xf numFmtId="0" fontId="36" fillId="0" borderId="25" xfId="4" applyFont="1" applyFill="1" applyBorder="1" applyAlignment="1"/>
    <xf numFmtId="0" fontId="36" fillId="0" borderId="20" xfId="4" applyFont="1" applyFill="1" applyBorder="1" applyAlignment="1"/>
    <xf numFmtId="2" fontId="6" fillId="0" borderId="0" xfId="4" applyNumberFormat="1" applyFont="1" applyBorder="1" applyAlignment="1">
      <alignment horizontal="right"/>
    </xf>
    <xf numFmtId="49" fontId="6" fillId="3" borderId="0" xfId="3" applyNumberFormat="1" applyFont="1" applyFill="1" applyBorder="1"/>
    <xf numFmtId="0" fontId="6" fillId="3" borderId="1" xfId="3" applyFont="1" applyFill="1" applyBorder="1" applyAlignment="1">
      <alignment horizontal="center" vertical="center"/>
    </xf>
    <xf numFmtId="0" fontId="6" fillId="3" borderId="8" xfId="3" applyFont="1" applyFill="1" applyBorder="1" applyAlignment="1">
      <alignment horizontal="center" vertical="center"/>
    </xf>
    <xf numFmtId="49" fontId="6" fillId="3" borderId="25" xfId="3" applyNumberFormat="1" applyFont="1" applyFill="1" applyBorder="1"/>
    <xf numFmtId="49" fontId="6" fillId="3" borderId="20" xfId="3" applyNumberFormat="1" applyFont="1" applyFill="1" applyBorder="1"/>
    <xf numFmtId="0" fontId="15" fillId="0" borderId="50" xfId="0" applyFont="1" applyFill="1" applyBorder="1"/>
    <xf numFmtId="0" fontId="25" fillId="0" borderId="14" xfId="3" applyFont="1" applyBorder="1" applyAlignment="1">
      <alignment horizontal="right"/>
    </xf>
    <xf numFmtId="2" fontId="6" fillId="0" borderId="19" xfId="3" applyNumberFormat="1" applyFont="1" applyBorder="1" applyAlignment="1">
      <alignment horizontal="right"/>
    </xf>
    <xf numFmtId="49" fontId="6" fillId="3" borderId="28" xfId="3" applyNumberFormat="1" applyFont="1" applyFill="1" applyBorder="1"/>
    <xf numFmtId="2" fontId="6" fillId="0" borderId="24" xfId="3" applyNumberFormat="1" applyFont="1" applyBorder="1" applyAlignment="1">
      <alignment horizontal="right"/>
    </xf>
    <xf numFmtId="2" fontId="6" fillId="0" borderId="14" xfId="3" applyNumberFormat="1" applyFont="1" applyBorder="1" applyAlignment="1">
      <alignment horizontal="right"/>
    </xf>
    <xf numFmtId="2" fontId="14" fillId="0" borderId="24" xfId="3" applyNumberFormat="1" applyFont="1" applyBorder="1" applyAlignment="1">
      <alignment horizontal="right"/>
    </xf>
    <xf numFmtId="2" fontId="14" fillId="0" borderId="19" xfId="3" applyNumberFormat="1" applyFont="1" applyBorder="1" applyAlignment="1">
      <alignment horizontal="right"/>
    </xf>
    <xf numFmtId="2" fontId="14" fillId="0" borderId="14" xfId="3" applyNumberFormat="1" applyFont="1" applyBorder="1" applyAlignment="1">
      <alignment horizontal="right"/>
    </xf>
    <xf numFmtId="2" fontId="20" fillId="0" borderId="24" xfId="0" applyNumberFormat="1" applyFont="1" applyBorder="1" applyAlignment="1">
      <alignment horizontal="right"/>
    </xf>
    <xf numFmtId="2" fontId="20" fillId="0" borderId="19" xfId="0" applyNumberFormat="1" applyFont="1" applyBorder="1" applyAlignment="1">
      <alignment horizontal="right"/>
    </xf>
    <xf numFmtId="2" fontId="6" fillId="0" borderId="11" xfId="3" applyNumberFormat="1" applyFont="1" applyBorder="1" applyAlignment="1">
      <alignment horizontal="right"/>
    </xf>
    <xf numFmtId="1" fontId="6" fillId="3" borderId="26" xfId="3" applyNumberFormat="1" applyFont="1" applyFill="1" applyBorder="1" applyAlignment="1">
      <alignment horizontal="right"/>
    </xf>
    <xf numFmtId="2" fontId="15" fillId="0" borderId="24" xfId="4" applyNumberFormat="1" applyFont="1" applyFill="1" applyBorder="1" applyAlignment="1">
      <alignment horizontal="center" vertical="center"/>
    </xf>
    <xf numFmtId="2" fontId="6" fillId="0" borderId="36" xfId="4" applyNumberFormat="1" applyFont="1" applyBorder="1" applyAlignment="1">
      <alignment horizontal="right"/>
    </xf>
    <xf numFmtId="4" fontId="6" fillId="12" borderId="1" xfId="4" applyNumberFormat="1" applyFont="1" applyFill="1" applyBorder="1" applyAlignment="1">
      <alignment horizontal="right"/>
    </xf>
    <xf numFmtId="4" fontId="6" fillId="12" borderId="3" xfId="4" applyNumberFormat="1" applyFont="1" applyFill="1" applyBorder="1" applyAlignment="1">
      <alignment horizontal="right"/>
    </xf>
    <xf numFmtId="2" fontId="6" fillId="0" borderId="14" xfId="3" applyNumberFormat="1" applyFont="1" applyBorder="1"/>
    <xf numFmtId="2" fontId="6" fillId="0" borderId="19" xfId="3" applyNumberFormat="1" applyFont="1" applyBorder="1"/>
    <xf numFmtId="2" fontId="6" fillId="0" borderId="24" xfId="3" applyNumberFormat="1" applyFont="1" applyBorder="1"/>
    <xf numFmtId="2" fontId="6" fillId="0" borderId="11" xfId="3" applyNumberFormat="1" applyFont="1" applyBorder="1"/>
    <xf numFmtId="2" fontId="6" fillId="0" borderId="42" xfId="3" applyNumberFormat="1" applyFont="1" applyBorder="1"/>
    <xf numFmtId="2" fontId="11" fillId="0" borderId="0" xfId="4" applyNumberFormat="1" applyFont="1" applyFill="1" applyBorder="1" applyAlignment="1">
      <alignment horizontal="left"/>
    </xf>
    <xf numFmtId="1" fontId="6" fillId="0" borderId="13" xfId="4" applyNumberFormat="1" applyFont="1" applyFill="1" applyBorder="1" applyAlignment="1">
      <alignment horizontal="right"/>
    </xf>
    <xf numFmtId="1" fontId="6" fillId="0" borderId="6" xfId="4" applyNumberFormat="1" applyFont="1" applyBorder="1" applyAlignment="1">
      <alignment horizontal="right"/>
    </xf>
    <xf numFmtId="2" fontId="6" fillId="0" borderId="30" xfId="4" applyNumberFormat="1" applyFont="1" applyFill="1" applyBorder="1" applyAlignment="1">
      <alignment horizontal="right"/>
    </xf>
    <xf numFmtId="1" fontId="20" fillId="0" borderId="37" xfId="4" applyNumberFormat="1" applyFont="1" applyFill="1" applyBorder="1" applyAlignment="1">
      <alignment vertical="center"/>
    </xf>
    <xf numFmtId="2" fontId="20" fillId="0" borderId="37" xfId="4" applyNumberFormat="1" applyFont="1" applyFill="1" applyBorder="1" applyAlignment="1">
      <alignment vertical="center"/>
    </xf>
    <xf numFmtId="2" fontId="20" fillId="0" borderId="36" xfId="4" applyNumberFormat="1" applyFont="1" applyFill="1" applyBorder="1" applyAlignment="1">
      <alignment vertical="center"/>
    </xf>
    <xf numFmtId="4" fontId="20" fillId="0" borderId="24" xfId="4" applyNumberFormat="1" applyFont="1" applyFill="1" applyBorder="1" applyAlignment="1">
      <alignment horizontal="center" vertical="center"/>
    </xf>
    <xf numFmtId="4" fontId="20" fillId="0" borderId="36" xfId="4" applyNumberFormat="1" applyFont="1" applyFill="1" applyBorder="1" applyAlignment="1">
      <alignment horizontal="center" vertical="center"/>
    </xf>
    <xf numFmtId="0" fontId="20" fillId="0" borderId="19" xfId="4" applyFont="1" applyFill="1" applyBorder="1" applyAlignment="1">
      <alignment vertical="center"/>
    </xf>
    <xf numFmtId="1" fontId="20" fillId="0" borderId="31" xfId="4" applyNumberFormat="1" applyFont="1" applyFill="1" applyBorder="1" applyAlignment="1">
      <alignment vertical="center"/>
    </xf>
    <xf numFmtId="0" fontId="20" fillId="0" borderId="31" xfId="4" applyFont="1" applyFill="1" applyBorder="1" applyAlignment="1">
      <alignment vertical="center"/>
    </xf>
    <xf numFmtId="0" fontId="20" fillId="0" borderId="30" xfId="4" applyFont="1" applyFill="1" applyBorder="1" applyAlignment="1">
      <alignment vertical="center"/>
    </xf>
    <xf numFmtId="4" fontId="20" fillId="0" borderId="19" xfId="4" applyNumberFormat="1" applyFont="1" applyFill="1" applyBorder="1" applyAlignment="1">
      <alignment horizontal="center" vertical="center"/>
    </xf>
    <xf numFmtId="4" fontId="20" fillId="0" borderId="30" xfId="4" applyNumberFormat="1" applyFont="1" applyFill="1" applyBorder="1" applyAlignment="1">
      <alignment horizontal="center" vertical="center"/>
    </xf>
    <xf numFmtId="1" fontId="20" fillId="0" borderId="24" xfId="4" applyNumberFormat="1" applyFont="1" applyFill="1" applyBorder="1" applyAlignment="1">
      <alignment vertical="center"/>
    </xf>
    <xf numFmtId="4" fontId="20" fillId="0" borderId="18" xfId="4" applyNumberFormat="1" applyFont="1" applyFill="1" applyBorder="1" applyAlignment="1">
      <alignment horizontal="right" vertical="center"/>
    </xf>
    <xf numFmtId="3" fontId="20" fillId="0" borderId="24" xfId="4" applyNumberFormat="1" applyFont="1" applyFill="1" applyBorder="1" applyAlignment="1">
      <alignment horizontal="right" vertical="center"/>
    </xf>
    <xf numFmtId="0" fontId="6" fillId="12" borderId="5" xfId="3" applyFont="1" applyFill="1" applyBorder="1" applyAlignment="1">
      <alignment horizontal="center"/>
    </xf>
    <xf numFmtId="2" fontId="6" fillId="12" borderId="1" xfId="3" applyNumberFormat="1" applyFont="1" applyFill="1" applyBorder="1" applyAlignment="1">
      <alignment horizontal="center"/>
    </xf>
    <xf numFmtId="2" fontId="6" fillId="13" borderId="1" xfId="3" applyNumberFormat="1" applyFont="1" applyFill="1" applyBorder="1" applyAlignment="1">
      <alignment horizontal="center"/>
    </xf>
    <xf numFmtId="0" fontId="6" fillId="14" borderId="1" xfId="0" applyFont="1" applyFill="1" applyBorder="1" applyAlignment="1">
      <alignment horizontal="center"/>
    </xf>
    <xf numFmtId="0" fontId="6" fillId="12" borderId="1" xfId="3" applyFont="1" applyFill="1" applyBorder="1" applyAlignment="1">
      <alignment horizontal="center"/>
    </xf>
    <xf numFmtId="0" fontId="6" fillId="13" borderId="1" xfId="3" applyFont="1" applyFill="1" applyBorder="1" applyAlignment="1">
      <alignment horizontal="center"/>
    </xf>
    <xf numFmtId="49" fontId="6" fillId="3" borderId="26" xfId="3" applyNumberFormat="1" applyFont="1" applyFill="1" applyBorder="1"/>
    <xf numFmtId="49" fontId="6" fillId="3" borderId="1" xfId="3" applyNumberFormat="1" applyFont="1" applyFill="1" applyBorder="1"/>
    <xf numFmtId="2" fontId="6" fillId="0" borderId="70" xfId="3" applyNumberFormat="1" applyFont="1" applyBorder="1" applyAlignment="1">
      <alignment horizontal="right"/>
    </xf>
    <xf numFmtId="2" fontId="6" fillId="0" borderId="47" xfId="3" applyNumberFormat="1" applyFont="1" applyBorder="1" applyAlignment="1">
      <alignment horizontal="right"/>
    </xf>
    <xf numFmtId="2" fontId="6" fillId="0" borderId="57" xfId="3" applyNumberFormat="1" applyFont="1" applyBorder="1"/>
    <xf numFmtId="49" fontId="6" fillId="0" borderId="15" xfId="3" applyNumberFormat="1" applyFont="1" applyBorder="1"/>
    <xf numFmtId="49" fontId="6" fillId="0" borderId="26" xfId="3" applyNumberFormat="1" applyFont="1" applyBorder="1"/>
    <xf numFmtId="164" fontId="6" fillId="0" borderId="15" xfId="3" applyNumberFormat="1" applyFont="1" applyBorder="1"/>
    <xf numFmtId="2" fontId="6" fillId="0" borderId="70" xfId="3" applyNumberFormat="1" applyFont="1" applyBorder="1"/>
    <xf numFmtId="2" fontId="6" fillId="0" borderId="46" xfId="3" applyNumberFormat="1" applyFont="1" applyBorder="1"/>
    <xf numFmtId="2" fontId="6" fillId="0" borderId="12" xfId="3" applyNumberFormat="1" applyFont="1" applyBorder="1" applyAlignment="1">
      <alignment horizontal="right"/>
    </xf>
    <xf numFmtId="2" fontId="14" fillId="0" borderId="12" xfId="3" applyNumberFormat="1" applyFont="1" applyBorder="1" applyAlignment="1">
      <alignment horizontal="right"/>
    </xf>
    <xf numFmtId="0" fontId="25" fillId="0" borderId="70" xfId="3" applyFont="1" applyBorder="1" applyAlignment="1">
      <alignment horizontal="right"/>
    </xf>
    <xf numFmtId="2" fontId="6" fillId="0" borderId="47" xfId="3" applyNumberFormat="1" applyFont="1" applyBorder="1"/>
    <xf numFmtId="49" fontId="8" fillId="0" borderId="13" xfId="3" applyNumberFormat="1" applyFont="1" applyBorder="1"/>
    <xf numFmtId="49" fontId="8" fillId="0" borderId="15" xfId="3" applyNumberFormat="1" applyFont="1" applyBorder="1"/>
    <xf numFmtId="49" fontId="13" fillId="0" borderId="13" xfId="3" applyNumberFormat="1" applyFont="1" applyBorder="1"/>
    <xf numFmtId="2" fontId="14" fillId="0" borderId="13" xfId="3" applyNumberFormat="1" applyFont="1" applyBorder="1" applyAlignment="1">
      <alignment horizontal="right"/>
    </xf>
    <xf numFmtId="49" fontId="8" fillId="0" borderId="12" xfId="3" applyNumberFormat="1" applyFont="1" applyBorder="1"/>
    <xf numFmtId="49" fontId="14" fillId="0" borderId="25" xfId="3" applyNumberFormat="1" applyFont="1" applyBorder="1"/>
    <xf numFmtId="49" fontId="14" fillId="0" borderId="15" xfId="3" applyNumberFormat="1" applyFont="1" applyBorder="1"/>
    <xf numFmtId="49" fontId="14" fillId="0" borderId="26" xfId="3" applyNumberFormat="1" applyFont="1" applyBorder="1"/>
    <xf numFmtId="49" fontId="21" fillId="0" borderId="12" xfId="3" applyNumberFormat="1" applyFont="1" applyBorder="1"/>
    <xf numFmtId="49" fontId="21" fillId="0" borderId="28" xfId="3" applyNumberFormat="1" applyFont="1" applyBorder="1"/>
    <xf numFmtId="49" fontId="14" fillId="0" borderId="13" xfId="3" applyNumberFormat="1" applyFont="1" applyBorder="1"/>
    <xf numFmtId="49" fontId="14" fillId="0" borderId="18" xfId="3" applyNumberFormat="1" applyFont="1" applyBorder="1"/>
    <xf numFmtId="49" fontId="40" fillId="0" borderId="13" xfId="3" applyNumberFormat="1" applyFont="1" applyBorder="1"/>
    <xf numFmtId="49" fontId="40" fillId="0" borderId="18" xfId="3" applyNumberFormat="1" applyFont="1" applyBorder="1"/>
    <xf numFmtId="49" fontId="14" fillId="0" borderId="0" xfId="3" applyNumberFormat="1" applyFont="1" applyBorder="1"/>
    <xf numFmtId="2" fontId="6" fillId="0" borderId="13" xfId="0" applyNumberFormat="1" applyFont="1" applyBorder="1" applyAlignment="1">
      <alignment horizontal="right"/>
    </xf>
    <xf numFmtId="49" fontId="10" fillId="0" borderId="12" xfId="3" applyNumberFormat="1" applyFont="1" applyBorder="1"/>
    <xf numFmtId="49" fontId="10" fillId="0" borderId="28" xfId="3" applyNumberFormat="1" applyFont="1" applyBorder="1"/>
    <xf numFmtId="2" fontId="14" fillId="0" borderId="12" xfId="3" applyNumberFormat="1" applyFont="1" applyBorder="1"/>
    <xf numFmtId="49" fontId="20" fillId="0" borderId="15" xfId="0" applyNumberFormat="1" applyFont="1" applyBorder="1"/>
    <xf numFmtId="49" fontId="20" fillId="0" borderId="26" xfId="0" applyNumberFormat="1" applyFont="1" applyBorder="1"/>
    <xf numFmtId="164" fontId="20" fillId="0" borderId="15" xfId="0" applyNumberFormat="1" applyFont="1" applyBorder="1" applyAlignment="1">
      <alignment horizontal="center"/>
    </xf>
    <xf numFmtId="49" fontId="19" fillId="0" borderId="12" xfId="0" applyNumberFormat="1" applyFont="1" applyBorder="1"/>
    <xf numFmtId="49" fontId="19" fillId="0" borderId="28" xfId="0" applyNumberFormat="1" applyFont="1" applyBorder="1"/>
    <xf numFmtId="2" fontId="20" fillId="0" borderId="12" xfId="0" applyNumberFormat="1" applyFont="1" applyBorder="1"/>
    <xf numFmtId="2" fontId="14" fillId="0" borderId="24" xfId="3" applyNumberFormat="1" applyFont="1" applyBorder="1"/>
    <xf numFmtId="2" fontId="14" fillId="0" borderId="36" xfId="3" applyNumberFormat="1" applyFont="1" applyBorder="1"/>
    <xf numFmtId="2" fontId="14" fillId="0" borderId="11" xfId="3" applyNumberFormat="1" applyFont="1" applyBorder="1"/>
    <xf numFmtId="2" fontId="14" fillId="0" borderId="42" xfId="3" applyNumberFormat="1" applyFont="1" applyBorder="1"/>
    <xf numFmtId="49" fontId="20" fillId="0" borderId="12" xfId="0" applyNumberFormat="1" applyFont="1" applyBorder="1"/>
    <xf numFmtId="2" fontId="20" fillId="0" borderId="47" xfId="0" applyNumberFormat="1" applyFont="1" applyBorder="1"/>
    <xf numFmtId="2" fontId="20" fillId="0" borderId="46" xfId="0" applyNumberFormat="1" applyFont="1" applyBorder="1"/>
    <xf numFmtId="2" fontId="20" fillId="0" borderId="57" xfId="0" applyNumberFormat="1" applyFont="1" applyBorder="1"/>
    <xf numFmtId="2" fontId="20" fillId="0" borderId="42" xfId="0" applyNumberFormat="1" applyFont="1" applyBorder="1"/>
    <xf numFmtId="2" fontId="14" fillId="0" borderId="14" xfId="3" applyNumberFormat="1" applyFont="1" applyBorder="1"/>
    <xf numFmtId="2" fontId="14" fillId="0" borderId="41" xfId="3" applyNumberFormat="1" applyFont="1" applyBorder="1"/>
    <xf numFmtId="2" fontId="14" fillId="0" borderId="19" xfId="3" applyNumberFormat="1" applyFont="1" applyBorder="1"/>
    <xf numFmtId="2" fontId="14" fillId="0" borderId="30" xfId="3" applyNumberFormat="1" applyFont="1" applyBorder="1"/>
    <xf numFmtId="2" fontId="14" fillId="0" borderId="70" xfId="3" applyNumberFormat="1" applyFont="1" applyBorder="1"/>
    <xf numFmtId="2" fontId="14" fillId="0" borderId="57" xfId="3" applyNumberFormat="1" applyFont="1" applyBorder="1"/>
    <xf numFmtId="4" fontId="19" fillId="0" borderId="56" xfId="0" applyNumberFormat="1" applyFont="1" applyBorder="1"/>
    <xf numFmtId="4" fontId="19" fillId="0" borderId="49" xfId="0" applyNumberFormat="1" applyFont="1" applyBorder="1"/>
    <xf numFmtId="2" fontId="6" fillId="0" borderId="37" xfId="4" applyNumberFormat="1" applyFont="1" applyBorder="1" applyAlignment="1">
      <alignment horizontal="right"/>
    </xf>
    <xf numFmtId="2" fontId="14" fillId="0" borderId="12" xfId="4" applyNumberFormat="1" applyFont="1" applyFill="1" applyBorder="1" applyAlignment="1">
      <alignment horizontal="right"/>
    </xf>
    <xf numFmtId="2" fontId="6" fillId="0" borderId="9" xfId="4" applyNumberFormat="1" applyFont="1" applyBorder="1" applyAlignment="1">
      <alignment horizontal="right"/>
    </xf>
    <xf numFmtId="4" fontId="14" fillId="0" borderId="0" xfId="7" applyNumberFormat="1" applyFont="1" applyBorder="1"/>
    <xf numFmtId="4" fontId="14" fillId="0" borderId="20" xfId="7" applyNumberFormat="1" applyFont="1" applyBorder="1"/>
    <xf numFmtId="3" fontId="14" fillId="0" borderId="25" xfId="7" applyNumberFormat="1" applyFont="1" applyBorder="1"/>
    <xf numFmtId="0" fontId="11" fillId="0" borderId="0" xfId="4" applyFont="1" applyFill="1" applyBorder="1" applyAlignment="1">
      <alignment horizontal="left"/>
    </xf>
    <xf numFmtId="2" fontId="6" fillId="0" borderId="22" xfId="4" applyNumberFormat="1" applyFont="1" applyBorder="1" applyAlignment="1">
      <alignment horizontal="right"/>
    </xf>
    <xf numFmtId="2" fontId="8" fillId="0" borderId="7" xfId="4" applyNumberFormat="1" applyFont="1" applyBorder="1" applyAlignment="1">
      <alignment horizontal="right"/>
    </xf>
    <xf numFmtId="49" fontId="41" fillId="3" borderId="1" xfId="3" applyNumberFormat="1" applyFont="1" applyFill="1" applyBorder="1"/>
    <xf numFmtId="49" fontId="41" fillId="3" borderId="16" xfId="3" applyNumberFormat="1" applyFont="1" applyFill="1" applyBorder="1"/>
    <xf numFmtId="49" fontId="41" fillId="3" borderId="8" xfId="3" applyNumberFormat="1" applyFont="1" applyFill="1" applyBorder="1"/>
    <xf numFmtId="49" fontId="41" fillId="3" borderId="4" xfId="3" applyNumberFormat="1" applyFont="1" applyFill="1" applyBorder="1"/>
    <xf numFmtId="49" fontId="41" fillId="3" borderId="21" xfId="3" applyNumberFormat="1" applyFont="1" applyFill="1" applyBorder="1"/>
    <xf numFmtId="4" fontId="10" fillId="3" borderId="52" xfId="3" applyNumberFormat="1" applyFont="1" applyFill="1" applyBorder="1" applyAlignment="1">
      <alignment horizontal="right"/>
    </xf>
    <xf numFmtId="4" fontId="10" fillId="3" borderId="53" xfId="3" applyNumberFormat="1" applyFont="1" applyFill="1" applyBorder="1" applyAlignment="1">
      <alignment horizontal="right"/>
    </xf>
    <xf numFmtId="49" fontId="6" fillId="0" borderId="17" xfId="3" applyNumberFormat="1" applyFont="1" applyBorder="1"/>
    <xf numFmtId="4" fontId="10" fillId="3" borderId="51" xfId="3" applyNumberFormat="1" applyFont="1" applyFill="1" applyBorder="1" applyAlignment="1">
      <alignment horizontal="right"/>
    </xf>
    <xf numFmtId="0" fontId="10" fillId="0" borderId="0" xfId="3" applyFont="1"/>
    <xf numFmtId="2" fontId="8" fillId="3" borderId="53" xfId="1" applyNumberFormat="1" applyFont="1" applyFill="1" applyBorder="1" applyAlignment="1">
      <alignment horizontal="right" vertical="center"/>
    </xf>
    <xf numFmtId="0" fontId="20" fillId="3" borderId="35" xfId="1" applyFont="1" applyFill="1" applyBorder="1" applyAlignment="1">
      <alignment vertical="center"/>
    </xf>
    <xf numFmtId="0" fontId="6" fillId="3" borderId="37" xfId="1" applyFont="1" applyFill="1" applyBorder="1" applyAlignment="1">
      <alignment vertical="center"/>
    </xf>
    <xf numFmtId="0" fontId="40" fillId="0" borderId="0" xfId="3" applyFont="1"/>
    <xf numFmtId="0" fontId="40" fillId="0" borderId="43" xfId="3" applyFont="1" applyBorder="1"/>
    <xf numFmtId="2" fontId="40" fillId="0" borderId="43" xfId="3" applyNumberFormat="1" applyFont="1" applyBorder="1"/>
    <xf numFmtId="0" fontId="31" fillId="0" borderId="0" xfId="0" applyFont="1"/>
    <xf numFmtId="0" fontId="31" fillId="0" borderId="43" xfId="0" applyFont="1" applyBorder="1"/>
    <xf numFmtId="1" fontId="20" fillId="0" borderId="36" xfId="4" applyNumberFormat="1" applyFont="1" applyFill="1" applyBorder="1" applyAlignment="1">
      <alignment horizontal="right" vertical="center"/>
    </xf>
    <xf numFmtId="4" fontId="20" fillId="0" borderId="36" xfId="4" applyNumberFormat="1" applyFont="1" applyFill="1" applyBorder="1" applyAlignment="1">
      <alignment horizontal="right" vertical="center"/>
    </xf>
    <xf numFmtId="4" fontId="20" fillId="0" borderId="19" xfId="4" applyNumberFormat="1" applyFont="1" applyFill="1" applyBorder="1" applyAlignment="1">
      <alignment horizontal="right" vertical="center"/>
    </xf>
    <xf numFmtId="4" fontId="20" fillId="0" borderId="30" xfId="4" applyNumberFormat="1" applyFont="1" applyFill="1" applyBorder="1" applyAlignment="1">
      <alignment horizontal="right" vertical="center"/>
    </xf>
    <xf numFmtId="0" fontId="6" fillId="7" borderId="1" xfId="7" applyFont="1" applyFill="1" applyBorder="1"/>
    <xf numFmtId="0" fontId="6" fillId="7" borderId="21" xfId="7" applyFont="1" applyFill="1" applyBorder="1"/>
    <xf numFmtId="2" fontId="6" fillId="0" borderId="53" xfId="10" applyNumberFormat="1" applyFont="1" applyBorder="1" applyAlignment="1">
      <alignment horizontal="right"/>
    </xf>
    <xf numFmtId="2" fontId="6" fillId="0" borderId="28" xfId="10" applyNumberFormat="1" applyFont="1" applyBorder="1" applyAlignment="1">
      <alignment horizontal="right"/>
    </xf>
    <xf numFmtId="1" fontId="6" fillId="0" borderId="52" xfId="10" applyNumberFormat="1" applyFont="1" applyBorder="1" applyAlignment="1">
      <alignment horizontal="right"/>
    </xf>
    <xf numFmtId="1" fontId="6" fillId="0" borderId="53" xfId="10" applyNumberFormat="1" applyFont="1" applyBorder="1" applyAlignment="1">
      <alignment horizontal="right"/>
    </xf>
    <xf numFmtId="0" fontId="0" fillId="0" borderId="53" xfId="0" applyBorder="1"/>
    <xf numFmtId="0" fontId="42" fillId="0" borderId="0" xfId="0" applyFont="1"/>
    <xf numFmtId="4" fontId="4" fillId="0" borderId="0" xfId="4" applyNumberFormat="1"/>
    <xf numFmtId="2" fontId="8" fillId="0" borderId="43" xfId="3" applyNumberFormat="1" applyFont="1" applyBorder="1" applyAlignment="1">
      <alignment horizontal="right"/>
    </xf>
    <xf numFmtId="0" fontId="17" fillId="3" borderId="37"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9" fillId="0" borderId="0" xfId="0" applyFont="1" applyAlignment="1">
      <alignment horizontal="center" vertical="center"/>
    </xf>
    <xf numFmtId="0" fontId="0" fillId="3" borderId="35" xfId="0" applyFill="1" applyBorder="1"/>
    <xf numFmtId="0" fontId="24" fillId="3" borderId="35" xfId="0" applyFont="1" applyFill="1" applyBorder="1"/>
    <xf numFmtId="2" fontId="20" fillId="3" borderId="0" xfId="0" applyNumberFormat="1" applyFont="1" applyFill="1" applyAlignment="1">
      <alignment horizontal="center"/>
    </xf>
    <xf numFmtId="2" fontId="20" fillId="3" borderId="35" xfId="0" applyNumberFormat="1" applyFont="1" applyFill="1" applyBorder="1" applyAlignment="1">
      <alignment horizontal="center"/>
    </xf>
    <xf numFmtId="2" fontId="43" fillId="3" borderId="35" xfId="6" applyNumberFormat="1" applyFont="1" applyFill="1" applyBorder="1" applyAlignment="1">
      <alignment horizontal="center" wrapText="1"/>
    </xf>
    <xf numFmtId="4" fontId="43" fillId="3" borderId="35" xfId="6" applyNumberFormat="1" applyFont="1" applyFill="1" applyBorder="1" applyAlignment="1">
      <alignment horizontal="center" wrapText="1"/>
    </xf>
    <xf numFmtId="2" fontId="44" fillId="3" borderId="35" xfId="0" applyNumberFormat="1" applyFont="1" applyFill="1" applyBorder="1" applyAlignment="1">
      <alignment horizontal="center" wrapText="1"/>
    </xf>
    <xf numFmtId="4" fontId="44" fillId="3" borderId="35" xfId="0" applyNumberFormat="1" applyFont="1" applyFill="1" applyBorder="1" applyAlignment="1">
      <alignment horizontal="center" wrapText="1"/>
    </xf>
    <xf numFmtId="2" fontId="20" fillId="3" borderId="0" xfId="0" applyNumberFormat="1" applyFont="1" applyFill="1" applyAlignment="1">
      <alignment horizontal="center" vertical="center"/>
    </xf>
    <xf numFmtId="2" fontId="20" fillId="3" borderId="35" xfId="0" applyNumberFormat="1" applyFont="1" applyFill="1" applyBorder="1" applyAlignment="1">
      <alignment horizontal="center" vertical="center"/>
    </xf>
    <xf numFmtId="2" fontId="2" fillId="3" borderId="35" xfId="11" applyNumberFormat="1" applyFill="1" applyBorder="1" applyAlignment="1">
      <alignment horizontal="center" wrapText="1"/>
    </xf>
    <xf numFmtId="4" fontId="2" fillId="3" borderId="35" xfId="11" applyNumberFormat="1" applyFill="1" applyBorder="1" applyAlignment="1">
      <alignment horizontal="center" wrapText="1"/>
    </xf>
    <xf numFmtId="1" fontId="17" fillId="3" borderId="35" xfId="10" applyNumberFormat="1" applyFont="1" applyFill="1" applyBorder="1" applyAlignment="1">
      <alignment horizontal="center" wrapText="1"/>
    </xf>
    <xf numFmtId="0" fontId="0" fillId="3" borderId="23" xfId="0" applyFill="1" applyBorder="1"/>
    <xf numFmtId="1" fontId="0" fillId="3" borderId="37" xfId="0" applyNumberFormat="1" applyFill="1" applyBorder="1"/>
    <xf numFmtId="0" fontId="21" fillId="3" borderId="24" xfId="4" applyFont="1" applyFill="1" applyBorder="1" applyAlignment="1"/>
    <xf numFmtId="0" fontId="14" fillId="3" borderId="25" xfId="4" applyFont="1" applyFill="1" applyBorder="1" applyAlignment="1">
      <alignment horizontal="right"/>
    </xf>
    <xf numFmtId="0" fontId="21" fillId="3" borderId="37" xfId="4" applyFont="1" applyFill="1" applyBorder="1" applyAlignment="1">
      <alignment horizontal="right"/>
    </xf>
    <xf numFmtId="0" fontId="14" fillId="3" borderId="36" xfId="4" applyFont="1" applyFill="1" applyBorder="1" applyAlignment="1">
      <alignment horizontal="right"/>
    </xf>
    <xf numFmtId="0" fontId="36" fillId="3" borderId="25" xfId="4" applyFont="1" applyFill="1" applyBorder="1" applyAlignment="1">
      <alignment horizontal="left"/>
    </xf>
    <xf numFmtId="2" fontId="21" fillId="3" borderId="37" xfId="4" applyNumberFormat="1" applyFont="1" applyFill="1" applyBorder="1" applyAlignment="1">
      <alignment horizontal="right"/>
    </xf>
    <xf numFmtId="0" fontId="21" fillId="3" borderId="23" xfId="4" applyFont="1" applyFill="1" applyBorder="1" applyAlignment="1">
      <alignment horizontal="right"/>
    </xf>
    <xf numFmtId="2" fontId="21" fillId="3" borderId="25" xfId="4" applyNumberFormat="1" applyFont="1" applyFill="1" applyBorder="1" applyAlignment="1">
      <alignment horizontal="right"/>
    </xf>
    <xf numFmtId="0" fontId="21" fillId="3" borderId="22" xfId="4" applyFont="1" applyFill="1" applyBorder="1" applyAlignment="1">
      <alignment horizontal="right"/>
    </xf>
    <xf numFmtId="0" fontId="14" fillId="3" borderId="23" xfId="4" applyFont="1" applyFill="1" applyBorder="1" applyAlignment="1">
      <alignment horizontal="right"/>
    </xf>
    <xf numFmtId="0" fontId="0" fillId="3" borderId="18" xfId="0" applyFill="1" applyBorder="1"/>
    <xf numFmtId="1" fontId="0" fillId="3" borderId="31" xfId="0" applyNumberFormat="1" applyFill="1" applyBorder="1"/>
    <xf numFmtId="0" fontId="21" fillId="3" borderId="19" xfId="4" applyFont="1" applyFill="1" applyBorder="1" applyAlignment="1"/>
    <xf numFmtId="0" fontId="21" fillId="3" borderId="20" xfId="4" applyFont="1" applyFill="1" applyBorder="1" applyAlignment="1">
      <alignment horizontal="right"/>
    </xf>
    <xf numFmtId="0" fontId="21" fillId="3" borderId="31" xfId="4" applyFont="1" applyFill="1" applyBorder="1" applyAlignment="1">
      <alignment horizontal="right"/>
    </xf>
    <xf numFmtId="0" fontId="14" fillId="3" borderId="30" xfId="4" applyFont="1" applyFill="1" applyBorder="1" applyAlignment="1">
      <alignment horizontal="right"/>
    </xf>
    <xf numFmtId="0" fontId="14" fillId="3" borderId="20" xfId="4" applyFont="1" applyFill="1" applyBorder="1" applyAlignment="1">
      <alignment horizontal="right"/>
    </xf>
    <xf numFmtId="0" fontId="21" fillId="3" borderId="18" xfId="4" applyFont="1" applyFill="1" applyBorder="1" applyAlignment="1">
      <alignment horizontal="right"/>
    </xf>
    <xf numFmtId="2" fontId="21" fillId="3" borderId="20" xfId="4" applyNumberFormat="1" applyFont="1" applyFill="1" applyBorder="1" applyAlignment="1">
      <alignment horizontal="right"/>
    </xf>
    <xf numFmtId="2" fontId="21" fillId="3" borderId="18" xfId="4" applyNumberFormat="1" applyFont="1" applyFill="1" applyBorder="1" applyAlignment="1">
      <alignment horizontal="right"/>
    </xf>
    <xf numFmtId="0" fontId="21" fillId="3" borderId="17" xfId="4" applyFont="1" applyFill="1" applyBorder="1" applyAlignment="1">
      <alignment horizontal="right"/>
    </xf>
    <xf numFmtId="2" fontId="14" fillId="3" borderId="18" xfId="4" applyNumberFormat="1" applyFont="1" applyFill="1" applyBorder="1" applyAlignment="1">
      <alignment horizontal="right"/>
    </xf>
    <xf numFmtId="2" fontId="14" fillId="3" borderId="31" xfId="4" applyNumberFormat="1" applyFont="1" applyFill="1" applyBorder="1" applyAlignment="1">
      <alignment horizontal="right"/>
    </xf>
    <xf numFmtId="0" fontId="6" fillId="3" borderId="27" xfId="4" applyFont="1" applyFill="1" applyBorder="1" applyAlignment="1">
      <alignment horizontal="right"/>
    </xf>
    <xf numFmtId="1" fontId="6" fillId="3" borderId="37" xfId="4" applyNumberFormat="1" applyFont="1" applyFill="1" applyBorder="1" applyAlignment="1">
      <alignment horizontal="right"/>
    </xf>
    <xf numFmtId="0" fontId="6" fillId="3" borderId="24" xfId="4" applyFont="1" applyFill="1" applyBorder="1" applyAlignment="1"/>
    <xf numFmtId="0" fontId="6" fillId="3" borderId="25" xfId="4" applyFont="1" applyFill="1" applyBorder="1" applyAlignment="1">
      <alignment horizontal="right"/>
    </xf>
    <xf numFmtId="0" fontId="6" fillId="3" borderId="37" xfId="4" applyFont="1" applyFill="1" applyBorder="1" applyAlignment="1">
      <alignment horizontal="right"/>
    </xf>
    <xf numFmtId="0" fontId="6" fillId="3" borderId="36" xfId="4" applyFont="1" applyFill="1" applyBorder="1" applyAlignment="1">
      <alignment horizontal="right"/>
    </xf>
    <xf numFmtId="0" fontId="6" fillId="3" borderId="25" xfId="4" applyFont="1" applyFill="1" applyBorder="1" applyAlignment="1"/>
    <xf numFmtId="164" fontId="6" fillId="3" borderId="36" xfId="4" applyNumberFormat="1" applyFont="1" applyFill="1" applyBorder="1" applyAlignment="1"/>
    <xf numFmtId="0" fontId="6" fillId="3" borderId="23" xfId="4" applyFont="1" applyFill="1" applyBorder="1" applyAlignment="1">
      <alignment horizontal="right"/>
    </xf>
    <xf numFmtId="164" fontId="6" fillId="3" borderId="25" xfId="4" applyNumberFormat="1" applyFont="1" applyFill="1" applyBorder="1" applyAlignment="1">
      <alignment horizontal="right"/>
    </xf>
    <xf numFmtId="0" fontId="6" fillId="3" borderId="22" xfId="4" applyFont="1" applyFill="1" applyBorder="1" applyAlignment="1">
      <alignment horizontal="right"/>
    </xf>
    <xf numFmtId="0" fontId="6" fillId="3" borderId="16" xfId="4" applyFont="1" applyFill="1" applyBorder="1" applyAlignment="1">
      <alignment horizontal="center"/>
    </xf>
    <xf numFmtId="0" fontId="6" fillId="3" borderId="7" xfId="4" applyFont="1" applyFill="1" applyBorder="1" applyAlignment="1">
      <alignment horizontal="right"/>
    </xf>
    <xf numFmtId="1" fontId="6" fillId="3" borderId="31" xfId="4" applyNumberFormat="1" applyFont="1" applyFill="1" applyBorder="1" applyAlignment="1">
      <alignment horizontal="right"/>
    </xf>
    <xf numFmtId="0" fontId="6" fillId="3" borderId="19" xfId="4" applyFont="1" applyFill="1" applyBorder="1" applyAlignment="1"/>
    <xf numFmtId="0" fontId="6" fillId="3" borderId="20" xfId="4" applyFont="1" applyFill="1" applyBorder="1" applyAlignment="1">
      <alignment horizontal="right"/>
    </xf>
    <xf numFmtId="0" fontId="6" fillId="3" borderId="31" xfId="4" applyFont="1" applyFill="1" applyBorder="1" applyAlignment="1">
      <alignment horizontal="right"/>
    </xf>
    <xf numFmtId="0" fontId="6" fillId="3" borderId="30" xfId="4" applyFont="1" applyFill="1" applyBorder="1" applyAlignment="1">
      <alignment horizontal="right"/>
    </xf>
    <xf numFmtId="0" fontId="6" fillId="3" borderId="20" xfId="4" applyFont="1" applyFill="1" applyBorder="1" applyAlignment="1"/>
    <xf numFmtId="164" fontId="6" fillId="3" borderId="30" xfId="4" applyNumberFormat="1" applyFont="1" applyFill="1" applyBorder="1" applyAlignment="1"/>
    <xf numFmtId="0" fontId="6" fillId="3" borderId="18" xfId="4" applyFont="1" applyFill="1" applyBorder="1" applyAlignment="1">
      <alignment horizontal="right"/>
    </xf>
    <xf numFmtId="164" fontId="6" fillId="3" borderId="20" xfId="4" applyNumberFormat="1" applyFont="1" applyFill="1" applyBorder="1" applyAlignment="1">
      <alignment horizontal="right"/>
    </xf>
    <xf numFmtId="164" fontId="6" fillId="3" borderId="17" xfId="4" applyNumberFormat="1" applyFont="1" applyFill="1" applyBorder="1" applyAlignment="1">
      <alignment horizontal="right"/>
    </xf>
    <xf numFmtId="2" fontId="6" fillId="3" borderId="17" xfId="4" applyNumberFormat="1" applyFont="1" applyFill="1" applyBorder="1" applyAlignment="1">
      <alignment horizontal="right"/>
    </xf>
    <xf numFmtId="0" fontId="6" fillId="3" borderId="6" xfId="4" applyFont="1" applyFill="1" applyBorder="1" applyAlignment="1">
      <alignment horizontal="right"/>
    </xf>
    <xf numFmtId="1" fontId="6" fillId="3" borderId="39" xfId="4" applyNumberFormat="1" applyFont="1" applyFill="1" applyBorder="1" applyAlignment="1">
      <alignment horizontal="right"/>
    </xf>
    <xf numFmtId="0" fontId="6" fillId="3" borderId="14" xfId="4" applyFont="1" applyFill="1" applyBorder="1" applyAlignment="1"/>
    <xf numFmtId="0" fontId="6" fillId="3" borderId="0" xfId="4" applyFont="1" applyFill="1" applyBorder="1" applyAlignment="1">
      <alignment horizontal="right"/>
    </xf>
    <xf numFmtId="0" fontId="6" fillId="3" borderId="39" xfId="4" applyFont="1" applyFill="1" applyBorder="1" applyAlignment="1">
      <alignment horizontal="right"/>
    </xf>
    <xf numFmtId="0" fontId="6" fillId="3" borderId="41" xfId="4" applyFont="1" applyFill="1" applyBorder="1" applyAlignment="1">
      <alignment horizontal="right"/>
    </xf>
    <xf numFmtId="2" fontId="6" fillId="3" borderId="0" xfId="4" applyNumberFormat="1" applyFont="1" applyFill="1" applyBorder="1" applyAlignment="1">
      <alignment horizontal="right"/>
    </xf>
    <xf numFmtId="2" fontId="6" fillId="3" borderId="41" xfId="4" applyNumberFormat="1" applyFont="1" applyFill="1" applyBorder="1" applyAlignment="1">
      <alignment horizontal="right"/>
    </xf>
    <xf numFmtId="2" fontId="6" fillId="3" borderId="13" xfId="4" applyNumberFormat="1" applyFont="1" applyFill="1" applyBorder="1" applyAlignment="1">
      <alignment horizontal="right"/>
    </xf>
    <xf numFmtId="164" fontId="6" fillId="3" borderId="0" xfId="4" applyNumberFormat="1" applyFont="1" applyFill="1" applyBorder="1" applyAlignment="1">
      <alignment horizontal="right"/>
    </xf>
    <xf numFmtId="164" fontId="6" fillId="3" borderId="41" xfId="4" applyNumberFormat="1" applyFont="1" applyFill="1" applyBorder="1" applyAlignment="1">
      <alignment horizontal="right"/>
    </xf>
    <xf numFmtId="2" fontId="6" fillId="3" borderId="39" xfId="4" applyNumberFormat="1" applyFont="1" applyFill="1" applyBorder="1" applyAlignment="1">
      <alignment horizontal="right"/>
    </xf>
    <xf numFmtId="2" fontId="6" fillId="3" borderId="5" xfId="4" applyNumberFormat="1" applyFont="1" applyFill="1" applyBorder="1" applyAlignment="1">
      <alignment horizontal="right"/>
    </xf>
    <xf numFmtId="0" fontId="6" fillId="3" borderId="6" xfId="4" applyFont="1" applyFill="1" applyBorder="1" applyAlignment="1">
      <alignment horizontal="left"/>
    </xf>
    <xf numFmtId="2" fontId="6" fillId="3" borderId="30" xfId="4" applyNumberFormat="1" applyFont="1" applyFill="1" applyBorder="1" applyAlignment="1">
      <alignment horizontal="right"/>
    </xf>
    <xf numFmtId="2" fontId="8" fillId="3" borderId="6" xfId="4" applyNumberFormat="1" applyFont="1" applyFill="1" applyBorder="1" applyAlignment="1">
      <alignment horizontal="right"/>
    </xf>
    <xf numFmtId="0" fontId="6" fillId="3" borderId="5" xfId="4" applyFont="1" applyFill="1" applyBorder="1" applyAlignment="1">
      <alignment horizontal="right"/>
    </xf>
    <xf numFmtId="0" fontId="6" fillId="3" borderId="17" xfId="4" applyFont="1" applyFill="1" applyBorder="1" applyAlignment="1">
      <alignment horizontal="right"/>
    </xf>
    <xf numFmtId="2" fontId="14" fillId="3" borderId="37" xfId="4" applyNumberFormat="1" applyFont="1" applyFill="1" applyBorder="1" applyAlignment="1">
      <alignment horizontal="right"/>
    </xf>
    <xf numFmtId="2" fontId="14" fillId="0" borderId="37" xfId="4" applyNumberFormat="1" applyFont="1" applyBorder="1" applyAlignment="1">
      <alignment horizontal="right"/>
    </xf>
    <xf numFmtId="2" fontId="6" fillId="3" borderId="37" xfId="4" applyNumberFormat="1" applyFont="1" applyFill="1" applyBorder="1" applyAlignment="1">
      <alignment horizontal="right"/>
    </xf>
    <xf numFmtId="2" fontId="6" fillId="3" borderId="31" xfId="4" applyNumberFormat="1" applyFont="1" applyFill="1" applyBorder="1" applyAlignment="1">
      <alignment horizontal="right"/>
    </xf>
    <xf numFmtId="2" fontId="6" fillId="0" borderId="46" xfId="4" applyNumberFormat="1" applyFont="1" applyBorder="1" applyAlignment="1">
      <alignment horizontal="right"/>
    </xf>
    <xf numFmtId="0" fontId="16" fillId="9" borderId="15" xfId="0" applyFont="1" applyFill="1" applyBorder="1" applyAlignment="1">
      <alignment horizontal="center" vertical="center" wrapText="1"/>
    </xf>
    <xf numFmtId="0" fontId="16" fillId="9" borderId="47" xfId="0" applyFont="1" applyFill="1" applyBorder="1" applyAlignment="1">
      <alignment horizontal="center" vertical="center" wrapText="1"/>
    </xf>
    <xf numFmtId="0" fontId="16" fillId="9" borderId="57" xfId="0" applyFont="1" applyFill="1" applyBorder="1" applyAlignment="1">
      <alignment horizontal="center" vertical="center" wrapText="1"/>
    </xf>
    <xf numFmtId="0" fontId="47" fillId="0" borderId="35" xfId="16" applyFont="1" applyBorder="1"/>
    <xf numFmtId="0" fontId="16" fillId="12" borderId="37" xfId="0" applyFont="1" applyFill="1" applyBorder="1" applyAlignment="1">
      <alignment horizontal="center" vertical="center" wrapText="1"/>
    </xf>
    <xf numFmtId="0" fontId="16" fillId="12" borderId="56" xfId="0" applyFont="1" applyFill="1" applyBorder="1" applyAlignment="1">
      <alignment horizontal="center" vertical="center" wrapText="1"/>
    </xf>
    <xf numFmtId="0" fontId="20" fillId="0" borderId="35" xfId="0" applyFont="1" applyBorder="1"/>
    <xf numFmtId="0" fontId="20" fillId="0" borderId="35" xfId="0" applyFont="1" applyBorder="1" applyAlignment="1">
      <alignment horizontal="left" vertical="top"/>
    </xf>
    <xf numFmtId="4" fontId="20" fillId="0" borderId="35" xfId="0" applyNumberFormat="1" applyFont="1" applyBorder="1" applyAlignment="1">
      <alignment horizontal="right" vertical="top" wrapText="1"/>
    </xf>
    <xf numFmtId="0" fontId="20" fillId="0" borderId="35" xfId="0" applyFont="1" applyBorder="1" applyAlignment="1">
      <alignment horizontal="right" vertical="top"/>
    </xf>
    <xf numFmtId="4" fontId="20" fillId="0" borderId="35" xfId="0" applyNumberFormat="1" applyFont="1" applyBorder="1" applyAlignment="1">
      <alignment horizontal="right" vertical="top"/>
    </xf>
    <xf numFmtId="2" fontId="20" fillId="0" borderId="35" xfId="0" applyNumberFormat="1" applyFont="1" applyBorder="1" applyAlignment="1">
      <alignment horizontal="right" vertical="top"/>
    </xf>
    <xf numFmtId="0" fontId="47" fillId="0" borderId="35" xfId="16" applyFont="1" applyBorder="1" applyAlignment="1">
      <alignment horizontal="center" vertical="center"/>
    </xf>
    <xf numFmtId="4" fontId="47" fillId="0" borderId="35" xfId="16" applyNumberFormat="1" applyFont="1" applyBorder="1" applyAlignment="1">
      <alignment horizontal="center" vertical="center"/>
    </xf>
    <xf numFmtId="0" fontId="47" fillId="0" borderId="37" xfId="16" applyFont="1" applyBorder="1" applyAlignment="1">
      <alignment horizontal="center" vertical="center"/>
    </xf>
    <xf numFmtId="0" fontId="47" fillId="0" borderId="39" xfId="16" applyFont="1" applyBorder="1" applyAlignment="1">
      <alignment horizontal="center" vertical="center"/>
    </xf>
    <xf numFmtId="0" fontId="47" fillId="0" borderId="75" xfId="16" applyFont="1" applyBorder="1"/>
    <xf numFmtId="0" fontId="47" fillId="0" borderId="75" xfId="16" applyFont="1" applyBorder="1" applyAlignment="1">
      <alignment horizontal="center" vertical="center"/>
    </xf>
    <xf numFmtId="0" fontId="47" fillId="0" borderId="98" xfId="16" applyFont="1" applyBorder="1"/>
    <xf numFmtId="0" fontId="47" fillId="0" borderId="98" xfId="16" applyFont="1" applyBorder="1" applyAlignment="1">
      <alignment horizontal="center" vertical="center"/>
    </xf>
    <xf numFmtId="4" fontId="47" fillId="0" borderId="75" xfId="16" applyNumberFormat="1" applyFont="1" applyBorder="1" applyAlignment="1">
      <alignment horizontal="center" vertical="center"/>
    </xf>
    <xf numFmtId="0" fontId="47" fillId="0" borderId="97" xfId="16" applyFont="1" applyBorder="1"/>
    <xf numFmtId="0" fontId="47" fillId="0" borderId="97" xfId="16" applyFont="1" applyBorder="1" applyAlignment="1">
      <alignment horizontal="center" vertical="center"/>
    </xf>
    <xf numFmtId="4" fontId="47" fillId="0" borderId="98" xfId="16" applyNumberFormat="1" applyFont="1" applyBorder="1" applyAlignment="1">
      <alignment horizontal="center" vertical="center"/>
    </xf>
    <xf numFmtId="0" fontId="19" fillId="10" borderId="43" xfId="0" applyFont="1" applyFill="1" applyBorder="1" applyAlignment="1"/>
    <xf numFmtId="0" fontId="19" fillId="10" borderId="28" xfId="0" applyFont="1" applyFill="1" applyBorder="1" applyAlignment="1"/>
    <xf numFmtId="0" fontId="19" fillId="10" borderId="11" xfId="0" applyFont="1" applyFill="1" applyBorder="1" applyAlignment="1"/>
    <xf numFmtId="0" fontId="47" fillId="0" borderId="100" xfId="16" applyFont="1" applyBorder="1" applyAlignment="1">
      <alignment horizontal="center" vertical="center"/>
    </xf>
    <xf numFmtId="0" fontId="47" fillId="0" borderId="99" xfId="16" applyFont="1" applyBorder="1" applyAlignment="1">
      <alignment horizontal="center" vertical="center"/>
    </xf>
    <xf numFmtId="4" fontId="47" fillId="0" borderId="39" xfId="16" applyNumberFormat="1" applyFont="1" applyBorder="1" applyAlignment="1">
      <alignment horizontal="center" vertical="center"/>
    </xf>
    <xf numFmtId="4" fontId="47" fillId="0" borderId="100" xfId="16" applyNumberFormat="1" applyFont="1" applyBorder="1" applyAlignment="1">
      <alignment horizontal="center" vertical="center"/>
    </xf>
    <xf numFmtId="4" fontId="47" fillId="0" borderId="99" xfId="16" applyNumberFormat="1" applyFont="1" applyBorder="1" applyAlignment="1">
      <alignment horizontal="center" vertical="center"/>
    </xf>
    <xf numFmtId="0" fontId="9" fillId="0" borderId="78" xfId="0" applyFont="1" applyBorder="1" applyAlignment="1">
      <alignment horizontal="center" vertical="center"/>
    </xf>
    <xf numFmtId="0" fontId="20" fillId="0" borderId="100" xfId="0" applyFont="1" applyBorder="1"/>
    <xf numFmtId="0" fontId="20" fillId="0" borderId="75" xfId="0" applyFont="1" applyBorder="1" applyAlignment="1">
      <alignment horizontal="left" vertical="top"/>
    </xf>
    <xf numFmtId="4" fontId="20" fillId="0" borderId="75" xfId="0" applyNumberFormat="1" applyFont="1" applyBorder="1" applyAlignment="1">
      <alignment horizontal="right" vertical="top" wrapText="1"/>
    </xf>
    <xf numFmtId="0" fontId="9" fillId="0" borderId="101" xfId="0" applyFont="1" applyBorder="1" applyAlignment="1">
      <alignment horizontal="center" vertical="center"/>
    </xf>
    <xf numFmtId="0" fontId="20" fillId="3" borderId="97" xfId="0" applyFont="1" applyFill="1" applyBorder="1" applyAlignment="1">
      <alignment horizontal="left" vertical="top"/>
    </xf>
    <xf numFmtId="49" fontId="20" fillId="3" borderId="97" xfId="0" applyNumberFormat="1" applyFont="1" applyFill="1" applyBorder="1" applyAlignment="1">
      <alignment horizontal="left" vertical="center" wrapText="1"/>
    </xf>
    <xf numFmtId="0" fontId="20" fillId="3" borderId="97" xfId="0" applyFont="1" applyFill="1" applyBorder="1" applyAlignment="1">
      <alignment horizontal="left" vertical="center" wrapText="1"/>
    </xf>
    <xf numFmtId="4" fontId="20" fillId="3" borderId="97" xfId="0" applyNumberFormat="1" applyFont="1" applyFill="1" applyBorder="1" applyAlignment="1">
      <alignment horizontal="right" vertical="top" wrapText="1"/>
    </xf>
    <xf numFmtId="0" fontId="20" fillId="0" borderId="97" xfId="0" applyFont="1" applyBorder="1" applyAlignment="1">
      <alignment horizontal="left" vertical="center"/>
    </xf>
    <xf numFmtId="0" fontId="20" fillId="0" borderId="31" xfId="0" applyFont="1" applyBorder="1" applyAlignment="1">
      <alignment horizontal="left" vertical="top"/>
    </xf>
    <xf numFmtId="0" fontId="20" fillId="0" borderId="97" xfId="0" applyFont="1" applyBorder="1" applyAlignment="1">
      <alignment horizontal="left" vertical="top"/>
    </xf>
    <xf numFmtId="49" fontId="20" fillId="0" borderId="97" xfId="0" applyNumberFormat="1" applyFont="1" applyBorder="1" applyAlignment="1">
      <alignment horizontal="left" vertical="center" wrapText="1"/>
    </xf>
    <xf numFmtId="0" fontId="20" fillId="0" borderId="97" xfId="0" applyFont="1" applyBorder="1" applyAlignment="1">
      <alignment horizontal="left" vertical="center" wrapText="1"/>
    </xf>
    <xf numFmtId="4" fontId="20" fillId="0" borderId="97" xfId="0" applyNumberFormat="1" applyFont="1" applyBorder="1" applyAlignment="1">
      <alignment horizontal="right" vertical="top" wrapText="1"/>
    </xf>
    <xf numFmtId="0" fontId="9" fillId="0" borderId="102" xfId="0" applyFont="1" applyBorder="1" applyAlignment="1">
      <alignment horizontal="center" vertical="center"/>
    </xf>
    <xf numFmtId="0" fontId="20" fillId="0" borderId="98" xfId="0" applyFont="1" applyBorder="1" applyAlignment="1">
      <alignment horizontal="left" vertical="top"/>
    </xf>
    <xf numFmtId="4" fontId="20" fillId="0" borderId="98" xfId="0" applyNumberFormat="1" applyFont="1" applyBorder="1" applyAlignment="1">
      <alignment horizontal="right" vertical="top" wrapText="1"/>
    </xf>
    <xf numFmtId="0" fontId="9" fillId="0" borderId="103" xfId="0" applyFont="1" applyBorder="1" applyAlignment="1">
      <alignment horizontal="center" vertical="center"/>
    </xf>
    <xf numFmtId="0" fontId="20" fillId="0" borderId="31" xfId="0" applyFont="1" applyBorder="1" applyAlignment="1">
      <alignment horizontal="right" vertical="top"/>
    </xf>
    <xf numFmtId="0" fontId="20" fillId="0" borderId="97" xfId="0" applyFont="1" applyBorder="1" applyAlignment="1">
      <alignment horizontal="right" vertical="top"/>
    </xf>
    <xf numFmtId="0" fontId="47" fillId="0" borderId="97" xfId="16" applyFont="1" applyBorder="1" applyAlignment="1">
      <alignment horizontal="left" vertical="center"/>
    </xf>
    <xf numFmtId="0" fontId="20" fillId="0" borderId="98" xfId="0" applyFont="1" applyBorder="1" applyAlignment="1">
      <alignment horizontal="left" vertical="center" wrapText="1"/>
    </xf>
    <xf numFmtId="0" fontId="20" fillId="0" borderId="75" xfId="0" applyFont="1" applyBorder="1" applyAlignment="1">
      <alignment horizontal="left" vertical="center" wrapText="1"/>
    </xf>
    <xf numFmtId="49" fontId="20" fillId="0" borderId="97" xfId="0" applyNumberFormat="1" applyFont="1" applyBorder="1" applyAlignment="1">
      <alignment horizontal="left" vertical="top"/>
    </xf>
    <xf numFmtId="49" fontId="20" fillId="0" borderId="97" xfId="0" applyNumberFormat="1" applyFont="1" applyBorder="1" applyAlignment="1" applyProtection="1">
      <alignment horizontal="left" vertical="center" wrapText="1"/>
      <protection locked="0"/>
    </xf>
    <xf numFmtId="49" fontId="20" fillId="0" borderId="104" xfId="0" applyNumberFormat="1" applyFont="1" applyBorder="1" applyAlignment="1">
      <alignment horizontal="left" vertical="top"/>
    </xf>
    <xf numFmtId="0" fontId="20" fillId="0" borderId="37" xfId="0" applyFont="1" applyBorder="1"/>
    <xf numFmtId="4" fontId="20" fillId="0" borderId="99" xfId="0" applyNumberFormat="1" applyFont="1" applyBorder="1" applyAlignment="1">
      <alignment horizontal="right" vertical="top" wrapText="1"/>
    </xf>
    <xf numFmtId="4" fontId="20" fillId="0" borderId="39" xfId="0" applyNumberFormat="1" applyFont="1" applyBorder="1" applyAlignment="1">
      <alignment horizontal="right" vertical="top" wrapText="1"/>
    </xf>
    <xf numFmtId="4" fontId="20" fillId="0" borderId="100" xfId="0" applyNumberFormat="1" applyFont="1" applyBorder="1" applyAlignment="1">
      <alignment horizontal="right" vertical="top" wrapText="1"/>
    </xf>
    <xf numFmtId="0" fontId="20" fillId="0" borderId="39" xfId="0" applyFont="1" applyBorder="1" applyAlignment="1">
      <alignment horizontal="right" vertical="top"/>
    </xf>
    <xf numFmtId="4" fontId="20" fillId="0" borderId="39" xfId="0" applyNumberFormat="1" applyFont="1" applyBorder="1" applyAlignment="1">
      <alignment horizontal="right" vertical="top"/>
    </xf>
    <xf numFmtId="2" fontId="20" fillId="0" borderId="39" xfId="0" applyNumberFormat="1" applyFont="1" applyBorder="1" applyAlignment="1">
      <alignment horizontal="right" vertical="top"/>
    </xf>
    <xf numFmtId="2" fontId="7" fillId="12" borderId="35" xfId="1" applyNumberFormat="1" applyFont="1" applyFill="1" applyBorder="1" applyAlignment="1">
      <alignment horizontal="center" vertical="top"/>
    </xf>
    <xf numFmtId="0" fontId="4" fillId="12" borderId="73" xfId="1" applyFill="1" applyBorder="1" applyAlignment="1">
      <alignment horizontal="center" vertical="top" wrapText="1"/>
    </xf>
    <xf numFmtId="0" fontId="4" fillId="12" borderId="32" xfId="1" applyFill="1" applyBorder="1" applyAlignment="1">
      <alignment horizontal="center" vertical="top" wrapText="1"/>
    </xf>
    <xf numFmtId="0" fontId="4" fillId="12" borderId="71" xfId="1" applyFill="1" applyBorder="1" applyAlignment="1">
      <alignment horizontal="center" vertical="top" wrapText="1"/>
    </xf>
    <xf numFmtId="0" fontId="4" fillId="12" borderId="44" xfId="1" applyFill="1" applyBorder="1" applyAlignment="1">
      <alignment horizontal="center" vertical="top" wrapText="1"/>
    </xf>
    <xf numFmtId="0" fontId="10" fillId="12" borderId="15" xfId="1" applyFont="1" applyFill="1" applyBorder="1" applyAlignment="1">
      <alignment vertical="center"/>
    </xf>
    <xf numFmtId="0" fontId="10" fillId="12" borderId="13" xfId="1" applyFont="1" applyFill="1" applyBorder="1" applyAlignment="1">
      <alignment vertical="center"/>
    </xf>
    <xf numFmtId="0" fontId="10" fillId="12" borderId="47" xfId="1" applyFont="1" applyFill="1" applyBorder="1" applyAlignment="1">
      <alignment horizontal="center" vertical="center"/>
    </xf>
    <xf numFmtId="0" fontId="10" fillId="12" borderId="39" xfId="1" applyFont="1" applyFill="1" applyBorder="1" applyAlignment="1">
      <alignment horizontal="center" vertical="center"/>
    </xf>
    <xf numFmtId="2" fontId="35" fillId="12" borderId="26" xfId="1" applyNumberFormat="1" applyFont="1" applyFill="1" applyBorder="1" applyAlignment="1">
      <alignment horizontal="center" vertical="center"/>
    </xf>
    <xf numFmtId="2" fontId="35" fillId="12" borderId="70" xfId="1" applyNumberFormat="1" applyFont="1" applyFill="1" applyBorder="1" applyAlignment="1">
      <alignment horizontal="center" vertical="center"/>
    </xf>
    <xf numFmtId="2" fontId="35" fillId="12" borderId="0" xfId="1" applyNumberFormat="1" applyFont="1" applyFill="1" applyBorder="1" applyAlignment="1">
      <alignment horizontal="center" vertical="center"/>
    </xf>
    <xf numFmtId="2" fontId="35" fillId="12" borderId="14" xfId="1" applyNumberFormat="1" applyFont="1" applyFill="1" applyBorder="1" applyAlignment="1">
      <alignment horizontal="center" vertical="center"/>
    </xf>
    <xf numFmtId="2" fontId="35" fillId="12" borderId="20" xfId="1" applyNumberFormat="1" applyFont="1" applyFill="1" applyBorder="1" applyAlignment="1">
      <alignment horizontal="center" vertical="center"/>
    </xf>
    <xf numFmtId="2" fontId="35" fillId="12" borderId="19" xfId="1" applyNumberFormat="1" applyFont="1" applyFill="1" applyBorder="1" applyAlignment="1">
      <alignment horizontal="center" vertical="center"/>
    </xf>
    <xf numFmtId="2" fontId="6" fillId="12" borderId="65" xfId="1" applyNumberFormat="1" applyFont="1" applyFill="1" applyBorder="1" applyAlignment="1">
      <alignment horizontal="center" vertical="center" wrapText="1"/>
    </xf>
    <xf numFmtId="2" fontId="6" fillId="12" borderId="2" xfId="1" applyNumberFormat="1" applyFont="1" applyFill="1" applyBorder="1" applyAlignment="1">
      <alignment horizontal="center" vertical="center" wrapText="1"/>
    </xf>
    <xf numFmtId="2" fontId="6" fillId="12" borderId="49" xfId="1" applyNumberFormat="1" applyFont="1" applyFill="1" applyBorder="1" applyAlignment="1">
      <alignment horizontal="center" vertical="center" wrapText="1"/>
    </xf>
    <xf numFmtId="2" fontId="6" fillId="12" borderId="17" xfId="1" applyNumberFormat="1" applyFont="1" applyFill="1" applyBorder="1" applyAlignment="1">
      <alignment horizontal="center" vertical="center" wrapText="1"/>
    </xf>
    <xf numFmtId="0" fontId="6" fillId="12" borderId="35" xfId="1" applyFont="1" applyFill="1" applyBorder="1" applyAlignment="1">
      <alignment horizontal="center" vertical="top" wrapText="1"/>
    </xf>
    <xf numFmtId="2" fontId="6" fillId="0" borderId="0" xfId="1" applyNumberFormat="1" applyFont="1" applyFill="1" applyAlignment="1">
      <alignment horizontal="right"/>
    </xf>
    <xf numFmtId="2" fontId="6" fillId="0" borderId="45" xfId="1" applyNumberFormat="1" applyFont="1" applyFill="1" applyBorder="1" applyAlignment="1">
      <alignment horizontal="right"/>
    </xf>
    <xf numFmtId="2" fontId="6" fillId="0" borderId="0" xfId="1" applyNumberFormat="1" applyFont="1" applyFill="1" applyBorder="1" applyAlignment="1">
      <alignment horizontal="right"/>
    </xf>
    <xf numFmtId="2" fontId="6" fillId="0" borderId="14" xfId="1" applyNumberFormat="1" applyFont="1" applyFill="1" applyBorder="1" applyAlignment="1">
      <alignment horizontal="right"/>
    </xf>
    <xf numFmtId="2" fontId="6" fillId="12" borderId="35" xfId="1" applyNumberFormat="1" applyFont="1" applyFill="1" applyBorder="1" applyAlignment="1">
      <alignment horizontal="center" vertical="top"/>
    </xf>
    <xf numFmtId="2" fontId="6" fillId="12" borderId="69" xfId="1" applyNumberFormat="1" applyFont="1" applyFill="1" applyBorder="1" applyAlignment="1">
      <alignment horizontal="center" vertical="top"/>
    </xf>
    <xf numFmtId="0" fontId="6" fillId="3" borderId="83" xfId="1" applyFont="1" applyFill="1" applyBorder="1" applyAlignment="1">
      <alignment horizontal="center"/>
    </xf>
    <xf numFmtId="0" fontId="6" fillId="3" borderId="84" xfId="1" applyFont="1" applyFill="1" applyBorder="1" applyAlignment="1">
      <alignment horizontal="center"/>
    </xf>
    <xf numFmtId="2" fontId="6" fillId="12" borderId="67" xfId="1" applyNumberFormat="1" applyFont="1" applyFill="1" applyBorder="1" applyAlignment="1">
      <alignment horizontal="center" vertical="top"/>
    </xf>
    <xf numFmtId="2" fontId="6" fillId="12" borderId="35" xfId="1" applyNumberFormat="1" applyFont="1" applyFill="1" applyBorder="1" applyAlignment="1">
      <alignment horizontal="center" vertical="top" wrapText="1"/>
    </xf>
    <xf numFmtId="2" fontId="31" fillId="12" borderId="35" xfId="1" applyNumberFormat="1" applyFont="1" applyFill="1" applyBorder="1" applyAlignment="1">
      <alignment horizontal="center" vertical="top" wrapText="1"/>
    </xf>
    <xf numFmtId="2" fontId="33" fillId="12" borderId="35" xfId="1" applyNumberFormat="1" applyFont="1" applyFill="1" applyBorder="1" applyAlignment="1">
      <alignment horizontal="center" vertical="top"/>
    </xf>
    <xf numFmtId="2" fontId="7" fillId="12" borderId="35" xfId="0" applyNumberFormat="1" applyFont="1" applyFill="1" applyBorder="1" applyAlignment="1">
      <alignment horizontal="center" vertical="top"/>
    </xf>
    <xf numFmtId="0" fontId="0" fillId="11" borderId="51" xfId="0" applyFill="1" applyBorder="1" applyAlignment="1">
      <alignment horizontal="center"/>
    </xf>
    <xf numFmtId="0" fontId="0" fillId="11" borderId="52" xfId="0" applyFill="1" applyBorder="1" applyAlignment="1">
      <alignment horizontal="center"/>
    </xf>
    <xf numFmtId="0" fontId="6" fillId="0" borderId="0" xfId="2" applyFont="1" applyAlignment="1">
      <alignment horizontal="center"/>
    </xf>
    <xf numFmtId="4" fontId="6" fillId="3" borderId="15" xfId="3" applyNumberFormat="1" applyFont="1" applyFill="1" applyBorder="1" applyAlignment="1">
      <alignment horizontal="center" vertical="center"/>
    </xf>
    <xf numFmtId="4" fontId="6" fillId="3" borderId="12" xfId="3" applyNumberFormat="1" applyFont="1" applyFill="1" applyBorder="1" applyAlignment="1">
      <alignment horizontal="center" vertical="center"/>
    </xf>
    <xf numFmtId="0" fontId="6" fillId="3" borderId="3" xfId="3" applyFont="1" applyFill="1" applyBorder="1" applyAlignment="1">
      <alignment horizontal="center" vertical="center"/>
    </xf>
    <xf numFmtId="0" fontId="6" fillId="3" borderId="26" xfId="3" applyFont="1" applyFill="1" applyBorder="1" applyAlignment="1">
      <alignment horizontal="center" vertical="center"/>
    </xf>
    <xf numFmtId="0" fontId="6" fillId="3" borderId="43" xfId="3" applyFont="1" applyFill="1" applyBorder="1" applyAlignment="1">
      <alignment horizontal="center" vertical="center"/>
    </xf>
    <xf numFmtId="0" fontId="6" fillId="3" borderId="28" xfId="3" applyFont="1" applyFill="1" applyBorder="1" applyAlignment="1">
      <alignment horizontal="center" vertical="center"/>
    </xf>
    <xf numFmtId="0" fontId="6" fillId="12" borderId="2" xfId="3" applyFont="1" applyFill="1" applyBorder="1" applyAlignment="1">
      <alignment horizontal="center" vertical="center"/>
    </xf>
    <xf numFmtId="0" fontId="6" fillId="12" borderId="9" xfId="3" applyFont="1" applyFill="1" applyBorder="1" applyAlignment="1">
      <alignment horizontal="center" vertical="center"/>
    </xf>
    <xf numFmtId="0" fontId="6" fillId="12" borderId="1" xfId="3" applyFont="1" applyFill="1" applyBorder="1" applyAlignment="1">
      <alignment horizontal="center" vertical="center"/>
    </xf>
    <xf numFmtId="0" fontId="6" fillId="12" borderId="4" xfId="3" applyFont="1" applyFill="1" applyBorder="1" applyAlignment="1">
      <alignment horizontal="center" vertical="center"/>
    </xf>
    <xf numFmtId="2" fontId="6" fillId="12" borderId="26" xfId="3" applyNumberFormat="1" applyFont="1" applyFill="1" applyBorder="1" applyAlignment="1">
      <alignment horizontal="center"/>
    </xf>
    <xf numFmtId="2" fontId="6" fillId="12" borderId="2" xfId="3" applyNumberFormat="1" applyFont="1" applyFill="1" applyBorder="1" applyAlignment="1">
      <alignment horizontal="center"/>
    </xf>
    <xf numFmtId="164" fontId="6" fillId="12" borderId="3" xfId="3" applyNumberFormat="1" applyFont="1" applyFill="1" applyBorder="1" applyAlignment="1">
      <alignment horizontal="center"/>
    </xf>
    <xf numFmtId="164" fontId="6" fillId="12" borderId="26" xfId="3" applyNumberFormat="1" applyFont="1" applyFill="1" applyBorder="1" applyAlignment="1">
      <alignment horizontal="center"/>
    </xf>
    <xf numFmtId="164" fontId="6" fillId="12" borderId="2" xfId="3" applyNumberFormat="1" applyFont="1" applyFill="1" applyBorder="1" applyAlignment="1">
      <alignment horizontal="center"/>
    </xf>
    <xf numFmtId="2" fontId="6" fillId="12" borderId="50" xfId="3" applyNumberFormat="1" applyFont="1" applyFill="1" applyBorder="1" applyAlignment="1">
      <alignment horizontal="center"/>
    </xf>
    <xf numFmtId="2" fontId="6" fillId="12" borderId="53" xfId="3" applyNumberFormat="1" applyFont="1" applyFill="1" applyBorder="1" applyAlignment="1">
      <alignment horizontal="center"/>
    </xf>
    <xf numFmtId="164" fontId="6" fillId="12" borderId="53" xfId="3" applyNumberFormat="1" applyFont="1" applyFill="1" applyBorder="1" applyAlignment="1">
      <alignment horizontal="center"/>
    </xf>
    <xf numFmtId="0" fontId="6" fillId="12" borderId="3" xfId="3" applyFont="1" applyFill="1" applyBorder="1" applyAlignment="1">
      <alignment horizontal="center" vertical="center" wrapText="1"/>
    </xf>
    <xf numFmtId="0" fontId="6" fillId="12" borderId="6" xfId="3" applyFont="1" applyFill="1" applyBorder="1" applyAlignment="1">
      <alignment horizontal="center" vertical="center" wrapText="1"/>
    </xf>
    <xf numFmtId="0" fontId="6" fillId="12" borderId="15" xfId="3" applyFont="1" applyFill="1" applyBorder="1" applyAlignment="1">
      <alignment horizontal="center" vertical="center" wrapText="1"/>
    </xf>
    <xf numFmtId="0" fontId="6" fillId="12" borderId="13" xfId="3" applyFont="1" applyFill="1" applyBorder="1" applyAlignment="1">
      <alignment horizontal="center" vertical="center" wrapText="1"/>
    </xf>
    <xf numFmtId="0" fontId="6" fillId="15" borderId="7" xfId="4" applyFont="1" applyFill="1" applyBorder="1" applyAlignment="1">
      <alignment horizontal="center"/>
    </xf>
    <xf numFmtId="0" fontId="6" fillId="15" borderId="20" xfId="4" applyFont="1" applyFill="1" applyBorder="1" applyAlignment="1">
      <alignment horizontal="center"/>
    </xf>
    <xf numFmtId="0" fontId="6" fillId="15" borderId="17" xfId="4" applyFont="1" applyFill="1" applyBorder="1" applyAlignment="1">
      <alignment horizontal="center"/>
    </xf>
    <xf numFmtId="0" fontId="6" fillId="15" borderId="3" xfId="4" applyFont="1" applyFill="1" applyBorder="1" applyAlignment="1">
      <alignment horizontal="center"/>
    </xf>
    <xf numFmtId="0" fontId="6" fillId="15" borderId="26" xfId="4" applyFont="1" applyFill="1" applyBorder="1" applyAlignment="1">
      <alignment horizontal="center"/>
    </xf>
    <xf numFmtId="0" fontId="6" fillId="15" borderId="2" xfId="4" applyFont="1" applyFill="1" applyBorder="1" applyAlignment="1">
      <alignment horizontal="center"/>
    </xf>
    <xf numFmtId="0" fontId="6" fillId="15" borderId="23" xfId="4" applyFont="1" applyFill="1" applyBorder="1" applyAlignment="1">
      <alignment horizontal="center" vertical="center"/>
    </xf>
    <xf numFmtId="0" fontId="6" fillId="15" borderId="18" xfId="4" applyFont="1" applyFill="1" applyBorder="1" applyAlignment="1">
      <alignment horizontal="center" vertical="center"/>
    </xf>
    <xf numFmtId="0" fontId="36" fillId="0" borderId="26" xfId="4" applyFont="1" applyBorder="1" applyAlignment="1">
      <alignment horizontal="center" wrapText="1"/>
    </xf>
    <xf numFmtId="0" fontId="36" fillId="0" borderId="0" xfId="4" applyFont="1" applyBorder="1" applyAlignment="1">
      <alignment horizontal="center" wrapText="1"/>
    </xf>
    <xf numFmtId="0" fontId="6" fillId="12" borderId="3" xfId="4" applyFont="1" applyFill="1" applyBorder="1" applyAlignment="1">
      <alignment horizontal="center"/>
    </xf>
    <xf numFmtId="0" fontId="6" fillId="12" borderId="26" xfId="4" applyFont="1" applyFill="1" applyBorder="1" applyAlignment="1">
      <alignment horizontal="center"/>
    </xf>
    <xf numFmtId="164" fontId="6" fillId="15" borderId="3" xfId="4" applyNumberFormat="1" applyFont="1" applyFill="1" applyBorder="1" applyAlignment="1">
      <alignment horizontal="center"/>
    </xf>
    <xf numFmtId="164" fontId="6" fillId="15" borderId="2" xfId="4" applyNumberFormat="1" applyFont="1" applyFill="1" applyBorder="1" applyAlignment="1">
      <alignment horizontal="center"/>
    </xf>
    <xf numFmtId="164" fontId="6" fillId="15" borderId="26" xfId="4" applyNumberFormat="1" applyFont="1" applyFill="1" applyBorder="1" applyAlignment="1">
      <alignment horizontal="center"/>
    </xf>
    <xf numFmtId="164" fontId="6" fillId="15" borderId="20" xfId="4" applyNumberFormat="1" applyFont="1" applyFill="1" applyBorder="1" applyAlignment="1">
      <alignment horizontal="center"/>
    </xf>
    <xf numFmtId="164" fontId="6" fillId="15" borderId="17" xfId="4" applyNumberFormat="1" applyFont="1" applyFill="1" applyBorder="1" applyAlignment="1">
      <alignment horizontal="center"/>
    </xf>
    <xf numFmtId="0" fontId="6" fillId="15" borderId="1" xfId="4" applyFont="1" applyFill="1" applyBorder="1" applyAlignment="1">
      <alignment horizontal="center" vertical="center"/>
    </xf>
    <xf numFmtId="0" fontId="6" fillId="15" borderId="4" xfId="4" applyFont="1" applyFill="1" applyBorder="1" applyAlignment="1">
      <alignment horizontal="center" vertical="center"/>
    </xf>
    <xf numFmtId="0" fontId="6" fillId="15" borderId="74" xfId="4" applyFont="1" applyFill="1" applyBorder="1" applyAlignment="1">
      <alignment horizontal="center" vertical="center"/>
    </xf>
    <xf numFmtId="0" fontId="6" fillId="15" borderId="3" xfId="4" applyFont="1" applyFill="1" applyBorder="1" applyAlignment="1">
      <alignment horizontal="center" vertical="center"/>
    </xf>
    <xf numFmtId="0" fontId="6" fillId="15" borderId="26" xfId="4" applyFont="1" applyFill="1" applyBorder="1" applyAlignment="1">
      <alignment horizontal="center" vertical="center"/>
    </xf>
    <xf numFmtId="0" fontId="6" fillId="15" borderId="2" xfId="4" applyFont="1" applyFill="1" applyBorder="1" applyAlignment="1">
      <alignment horizontal="center" vertical="center"/>
    </xf>
    <xf numFmtId="0" fontId="6" fillId="15" borderId="7" xfId="4" applyFont="1" applyFill="1" applyBorder="1" applyAlignment="1">
      <alignment horizontal="center" vertical="center"/>
    </xf>
    <xf numFmtId="0" fontId="6" fillId="15" borderId="20" xfId="4" applyFont="1" applyFill="1" applyBorder="1" applyAlignment="1">
      <alignment horizontal="center" vertical="center"/>
    </xf>
    <xf numFmtId="0" fontId="6" fillId="15" borderId="17" xfId="4" applyFont="1" applyFill="1" applyBorder="1" applyAlignment="1">
      <alignment horizontal="center" vertical="center"/>
    </xf>
    <xf numFmtId="164" fontId="6" fillId="15" borderId="7" xfId="4" applyNumberFormat="1" applyFont="1" applyFill="1" applyBorder="1" applyAlignment="1">
      <alignment horizontal="center"/>
    </xf>
    <xf numFmtId="0" fontId="30" fillId="3" borderId="37" xfId="11" applyFont="1" applyFill="1" applyBorder="1" applyAlignment="1">
      <alignment horizontal="center" vertical="center" wrapText="1"/>
    </xf>
    <xf numFmtId="0" fontId="30" fillId="3" borderId="31" xfId="11" applyFont="1" applyFill="1" applyBorder="1" applyAlignment="1">
      <alignment horizontal="center" vertical="center" wrapText="1"/>
    </xf>
    <xf numFmtId="0" fontId="30" fillId="3" borderId="35" xfId="11"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8" fillId="15" borderId="59" xfId="0" applyFont="1" applyFill="1" applyBorder="1" applyAlignment="1">
      <alignment horizontal="center" vertical="center" wrapText="1"/>
    </xf>
    <xf numFmtId="0" fontId="0" fillId="15" borderId="52" xfId="0" applyFill="1" applyBorder="1" applyAlignment="1">
      <alignment horizontal="center" vertical="center" wrapText="1"/>
    </xf>
    <xf numFmtId="0" fontId="18" fillId="15" borderId="61" xfId="0" applyFont="1" applyFill="1" applyBorder="1" applyAlignment="1">
      <alignment horizontal="center" vertical="center" wrapText="1"/>
    </xf>
    <xf numFmtId="0" fontId="0" fillId="15" borderId="63" xfId="0" applyFill="1" applyBorder="1" applyAlignment="1">
      <alignment vertical="center" wrapText="1"/>
    </xf>
    <xf numFmtId="0" fontId="15" fillId="15" borderId="57" xfId="0" applyFont="1" applyFill="1" applyBorder="1" applyAlignment="1">
      <alignment horizontal="center" vertical="center"/>
    </xf>
    <xf numFmtId="0" fontId="15" fillId="15" borderId="41" xfId="0" applyFont="1" applyFill="1" applyBorder="1" applyAlignment="1">
      <alignment horizontal="center" vertical="center"/>
    </xf>
    <xf numFmtId="0" fontId="15" fillId="15" borderId="5" xfId="0" applyFont="1" applyFill="1" applyBorder="1" applyAlignment="1">
      <alignment horizontal="center" vertical="center"/>
    </xf>
    <xf numFmtId="0" fontId="15" fillId="15" borderId="42" xfId="0" applyFont="1" applyFill="1" applyBorder="1" applyAlignment="1">
      <alignment horizontal="center" vertical="center"/>
    </xf>
    <xf numFmtId="0" fontId="18" fillId="15" borderId="3" xfId="0" applyFont="1" applyFill="1" applyBorder="1" applyAlignment="1">
      <alignment horizontal="center" vertical="center" wrapText="1"/>
    </xf>
    <xf numFmtId="0" fontId="18" fillId="15" borderId="2" xfId="0" applyFont="1" applyFill="1" applyBorder="1" applyAlignment="1">
      <alignment horizontal="center" vertical="center" wrapText="1"/>
    </xf>
    <xf numFmtId="0" fontId="18" fillId="15" borderId="53" xfId="0" applyFont="1" applyFill="1" applyBorder="1" applyAlignment="1">
      <alignment horizontal="center" vertical="center" wrapText="1"/>
    </xf>
    <xf numFmtId="0" fontId="18" fillId="15" borderId="1" xfId="0" applyFont="1" applyFill="1" applyBorder="1" applyAlignment="1">
      <alignment horizontal="center" vertical="center" wrapText="1"/>
    </xf>
    <xf numFmtId="0" fontId="18" fillId="15" borderId="4" xfId="0" applyFont="1" applyFill="1" applyBorder="1" applyAlignment="1">
      <alignment horizontal="center" vertical="center" wrapText="1"/>
    </xf>
    <xf numFmtId="0" fontId="18" fillId="15" borderId="8" xfId="0" applyFont="1" applyFill="1" applyBorder="1" applyAlignment="1">
      <alignment horizontal="center" vertical="center" wrapText="1"/>
    </xf>
    <xf numFmtId="0" fontId="18" fillId="15" borderId="15" xfId="0" applyFont="1" applyFill="1" applyBorder="1" applyAlignment="1">
      <alignment horizontal="center" vertical="center" wrapText="1"/>
    </xf>
    <xf numFmtId="0" fontId="0" fillId="15" borderId="12" xfId="0" applyFill="1" applyBorder="1" applyAlignment="1">
      <alignment horizontal="center" vertical="center" wrapText="1"/>
    </xf>
    <xf numFmtId="0" fontId="17" fillId="3" borderId="34"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18" fillId="15" borderId="58" xfId="0" applyFont="1" applyFill="1" applyBorder="1" applyAlignment="1">
      <alignment horizontal="center" vertical="center" wrapText="1"/>
    </xf>
    <xf numFmtId="0" fontId="18" fillId="15" borderId="60" xfId="0" applyFont="1" applyFill="1" applyBorder="1" applyAlignment="1">
      <alignment horizontal="center" vertical="center" wrapText="1"/>
    </xf>
    <xf numFmtId="0" fontId="18" fillId="15" borderId="62" xfId="0" applyFont="1" applyFill="1" applyBorder="1" applyAlignment="1">
      <alignment horizontal="center" vertical="center" wrapText="1"/>
    </xf>
    <xf numFmtId="0" fontId="29" fillId="3" borderId="35" xfId="6" applyFont="1" applyFill="1" applyBorder="1" applyAlignment="1">
      <alignment horizontal="center" vertical="center" wrapText="1"/>
    </xf>
    <xf numFmtId="0" fontId="29" fillId="3" borderId="37"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8" fillId="3" borderId="54"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21" fillId="0" borderId="0" xfId="5" applyFont="1" applyAlignment="1">
      <alignment horizontal="left"/>
    </xf>
    <xf numFmtId="0" fontId="47" fillId="0" borderId="99" xfId="16" applyFont="1" applyBorder="1" applyAlignment="1">
      <alignment horizontal="center" vertical="center"/>
    </xf>
    <xf numFmtId="0" fontId="47" fillId="0" borderId="39" xfId="16" applyFont="1" applyBorder="1" applyAlignment="1">
      <alignment horizontal="center" vertical="center"/>
    </xf>
    <xf numFmtId="0" fontId="47" fillId="0" borderId="100" xfId="16" applyFont="1" applyBorder="1" applyAlignment="1">
      <alignment horizontal="center" vertical="center"/>
    </xf>
    <xf numFmtId="0" fontId="47" fillId="0" borderId="37" xfId="16" applyFont="1" applyBorder="1" applyAlignment="1">
      <alignment horizontal="center" vertical="center"/>
    </xf>
    <xf numFmtId="0" fontId="47" fillId="0" borderId="31" xfId="16" applyFont="1" applyBorder="1" applyAlignment="1">
      <alignment horizontal="center" vertical="center"/>
    </xf>
    <xf numFmtId="0" fontId="19" fillId="0" borderId="0" xfId="5" applyFont="1" applyAlignment="1">
      <alignment horizontal="left" vertical="top" wrapText="1"/>
    </xf>
    <xf numFmtId="0" fontId="19" fillId="12" borderId="43" xfId="0" applyFont="1" applyFill="1" applyBorder="1" applyAlignment="1">
      <alignment horizontal="center" vertical="center" wrapText="1"/>
    </xf>
    <xf numFmtId="0" fontId="19" fillId="12" borderId="28"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9" fillId="0" borderId="0" xfId="0" applyFont="1" applyAlignment="1">
      <alignment horizontal="center" vertical="center"/>
    </xf>
    <xf numFmtId="0" fontId="20" fillId="0" borderId="37" xfId="0" applyFont="1" applyBorder="1" applyAlignment="1">
      <alignment horizontal="left" vertical="center"/>
    </xf>
    <xf numFmtId="0" fontId="20" fillId="0" borderId="100" xfId="0" applyFont="1" applyBorder="1" applyAlignment="1">
      <alignment horizontal="left" vertical="center"/>
    </xf>
    <xf numFmtId="0" fontId="20" fillId="0" borderId="39" xfId="0" applyFont="1" applyBorder="1" applyAlignment="1">
      <alignment horizontal="left" vertical="center"/>
    </xf>
    <xf numFmtId="49" fontId="20" fillId="0" borderId="99" xfId="0" applyNumberFormat="1" applyFont="1" applyBorder="1" applyAlignment="1">
      <alignment horizontal="left" vertical="center" wrapText="1"/>
    </xf>
    <xf numFmtId="49" fontId="20" fillId="0" borderId="39" xfId="0" applyNumberFormat="1" applyFont="1" applyBorder="1" applyAlignment="1">
      <alignment horizontal="left" vertical="center" wrapText="1"/>
    </xf>
    <xf numFmtId="49" fontId="20" fillId="0" borderId="100" xfId="0" applyNumberFormat="1" applyFont="1" applyBorder="1" applyAlignment="1">
      <alignment horizontal="left" vertical="center" wrapText="1"/>
    </xf>
    <xf numFmtId="0" fontId="20" fillId="0" borderId="99" xfId="0" applyFont="1" applyBorder="1" applyAlignment="1">
      <alignment horizontal="left" vertical="center" wrapText="1"/>
    </xf>
    <xf numFmtId="0" fontId="20" fillId="0" borderId="39" xfId="0" applyFont="1" applyBorder="1" applyAlignment="1">
      <alignment horizontal="left" vertical="center" wrapText="1"/>
    </xf>
    <xf numFmtId="0" fontId="20" fillId="0" borderId="100" xfId="0" applyFont="1" applyBorder="1" applyAlignment="1">
      <alignment horizontal="left" vertical="center" wrapText="1"/>
    </xf>
    <xf numFmtId="0" fontId="47" fillId="0" borderId="99" xfId="16" applyFont="1" applyBorder="1" applyAlignment="1">
      <alignment horizontal="left" vertical="center"/>
    </xf>
    <xf numFmtId="0" fontId="47" fillId="0" borderId="39" xfId="16" applyFont="1" applyBorder="1" applyAlignment="1">
      <alignment horizontal="left" vertical="center"/>
    </xf>
    <xf numFmtId="0" fontId="47" fillId="0" borderId="100" xfId="16" applyFont="1" applyBorder="1" applyAlignment="1">
      <alignment horizontal="left" vertical="center"/>
    </xf>
    <xf numFmtId="0" fontId="20" fillId="0" borderId="99" xfId="0" applyFont="1" applyBorder="1" applyAlignment="1">
      <alignment horizontal="left" vertical="center"/>
    </xf>
    <xf numFmtId="0" fontId="20" fillId="0" borderId="99" xfId="0" applyFont="1" applyBorder="1" applyAlignment="1">
      <alignment horizontal="center" vertical="top"/>
    </xf>
    <xf numFmtId="0" fontId="20" fillId="0" borderId="100" xfId="0" applyFont="1" applyBorder="1" applyAlignment="1">
      <alignment horizontal="center" vertical="top"/>
    </xf>
    <xf numFmtId="0" fontId="39" fillId="0" borderId="0" xfId="7" applyFont="1" applyAlignment="1">
      <alignment horizontal="center"/>
    </xf>
    <xf numFmtId="0" fontId="21" fillId="0" borderId="0" xfId="2" applyFont="1" applyAlignment="1">
      <alignment horizontal="left" vertical="top" wrapText="1"/>
    </xf>
    <xf numFmtId="0" fontId="6" fillId="16" borderId="94" xfId="2" applyFont="1" applyFill="1" applyBorder="1" applyAlignment="1">
      <alignment horizontal="center" vertical="center"/>
    </xf>
    <xf numFmtId="0" fontId="6" fillId="16" borderId="95" xfId="2" applyFont="1" applyFill="1" applyBorder="1" applyAlignment="1">
      <alignment horizontal="center" vertical="center"/>
    </xf>
    <xf numFmtId="0" fontId="6" fillId="16" borderId="3" xfId="2" applyFont="1" applyFill="1" applyBorder="1" applyAlignment="1">
      <alignment horizontal="center" vertical="center"/>
    </xf>
    <xf numFmtId="0" fontId="6" fillId="16" borderId="6" xfId="2" applyFont="1" applyFill="1" applyBorder="1" applyAlignment="1">
      <alignment horizontal="center" vertical="center"/>
    </xf>
    <xf numFmtId="0" fontId="6" fillId="16" borderId="81" xfId="2" applyFont="1" applyFill="1" applyBorder="1" applyAlignment="1">
      <alignment horizontal="center" vertical="center"/>
    </xf>
    <xf numFmtId="0" fontId="6" fillId="16" borderId="1" xfId="2" applyFont="1" applyFill="1" applyBorder="1" applyAlignment="1">
      <alignment horizontal="center" vertical="center"/>
    </xf>
    <xf numFmtId="0" fontId="6" fillId="16" borderId="4" xfId="2" applyFont="1" applyFill="1" applyBorder="1" applyAlignment="1">
      <alignment horizontal="center" vertical="center"/>
    </xf>
    <xf numFmtId="0" fontId="6" fillId="0" borderId="3" xfId="2" applyFont="1" applyBorder="1" applyAlignment="1">
      <alignment horizontal="center" vertical="center"/>
    </xf>
    <xf numFmtId="0" fontId="6" fillId="0" borderId="2" xfId="2" applyFont="1" applyBorder="1" applyAlignment="1">
      <alignment horizontal="center" vertical="center"/>
    </xf>
    <xf numFmtId="0" fontId="6" fillId="0" borderId="43" xfId="2" applyFont="1" applyBorder="1" applyAlignment="1">
      <alignment horizontal="center" vertical="center"/>
    </xf>
    <xf numFmtId="0" fontId="6" fillId="0" borderId="9" xfId="2" applyFont="1" applyBorder="1" applyAlignment="1">
      <alignment horizontal="center" vertical="center"/>
    </xf>
  </cellXfs>
  <cellStyles count="17">
    <cellStyle name="20% - akcent 1 2" xfId="11"/>
    <cellStyle name="60% - akcent 6" xfId="6" builtinId="52"/>
    <cellStyle name="Dobre" xfId="8" builtinId="26"/>
    <cellStyle name="Dziesiętny" xfId="9" builtinId="3"/>
    <cellStyle name="Dziesiętny 2" xfId="10"/>
    <cellStyle name="Dziesiętny 3" xfId="12"/>
    <cellStyle name="Excel Built-in Normal" xfId="13"/>
    <cellStyle name="Normalny" xfId="0" builtinId="0"/>
    <cellStyle name="Normalny 2" xfId="7"/>
    <cellStyle name="Normalny 3" xfId="14"/>
    <cellStyle name="Normalny 4" xfId="15"/>
    <cellStyle name="Normalny 5" xfId="16"/>
    <cellStyle name="Normalny_Arkusz1" xfId="1"/>
    <cellStyle name="Normalny_Arkusz2" xfId="2"/>
    <cellStyle name="Normalny_Arkusz3" xfId="3"/>
    <cellStyle name="Normalny_Arkusz4" xfId="4"/>
    <cellStyle name="Normalny_Arkusz6" xfId="5"/>
  </cellStyles>
  <dxfs count="0"/>
  <tableStyles count="0" defaultTableStyle="TableStyleMedium9" defaultPivotStyle="PivotStyleLight16"/>
  <colors>
    <mruColors>
      <color rgb="FF0033CC"/>
      <color rgb="FFFFCC99"/>
      <color rgb="FF66FF66"/>
      <color rgb="FFFF7C80"/>
      <color rgb="FF0066FF"/>
      <color rgb="FF66FF99"/>
      <color rgb="FF00FF99"/>
      <color rgb="FF0033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rzepływ">
  <a:themeElements>
    <a:clrScheme name="Przepły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Przepły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Przepły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7C80"/>
    <pageSetUpPr fitToPage="1"/>
  </sheetPr>
  <dimension ref="A1:AB76"/>
  <sheetViews>
    <sheetView topLeftCell="A7" zoomScale="85" zoomScaleNormal="85" workbookViewId="0">
      <selection activeCell="A46" sqref="A46"/>
    </sheetView>
  </sheetViews>
  <sheetFormatPr defaultRowHeight="12.75"/>
  <cols>
    <col min="1" max="1" width="4.42578125" customWidth="1"/>
    <col min="2" max="2" width="16" customWidth="1"/>
    <col min="3" max="3" width="9.28515625" bestFit="1" customWidth="1"/>
    <col min="4" max="4" width="11.42578125" style="49" bestFit="1" customWidth="1"/>
    <col min="5" max="5" width="9.28515625" bestFit="1" customWidth="1"/>
    <col min="6" max="6" width="10.28515625" style="49" bestFit="1" customWidth="1"/>
    <col min="7" max="7" width="9.7109375" bestFit="1" customWidth="1"/>
    <col min="8" max="8" width="9.28515625" style="49" bestFit="1" customWidth="1"/>
    <col min="9" max="9" width="9.28515625" bestFit="1" customWidth="1"/>
    <col min="10" max="10" width="9.7109375" bestFit="1" customWidth="1"/>
    <col min="11" max="11" width="9.28515625" bestFit="1" customWidth="1"/>
    <col min="12" max="12" width="11.140625" style="49" bestFit="1" customWidth="1"/>
    <col min="13" max="13" width="9.28515625" bestFit="1" customWidth="1"/>
    <col min="14" max="14" width="10" style="49" bestFit="1" customWidth="1"/>
    <col min="15" max="15" width="9.28515625" bestFit="1" customWidth="1"/>
    <col min="16" max="16" width="10" style="49" bestFit="1" customWidth="1"/>
    <col min="17" max="17" width="9.28515625" bestFit="1" customWidth="1"/>
    <col min="18" max="18" width="11.140625" style="49" bestFit="1" customWidth="1"/>
    <col min="19" max="19" width="9.28515625" bestFit="1" customWidth="1"/>
    <col min="20" max="20" width="11.140625" style="49" bestFit="1" customWidth="1"/>
    <col min="21" max="21" width="12.42578125" style="49" bestFit="1" customWidth="1"/>
    <col min="22" max="22" width="11.140625" style="49" bestFit="1" customWidth="1"/>
    <col min="23" max="23" width="9.28515625" bestFit="1" customWidth="1"/>
    <col min="24" max="24" width="12.42578125" style="49" bestFit="1" customWidth="1"/>
    <col min="25" max="25" width="14.85546875" customWidth="1"/>
    <col min="26" max="26" width="11.7109375" customWidth="1"/>
  </cols>
  <sheetData>
    <row r="1" spans="1:27" s="106" customFormat="1" ht="15.75">
      <c r="A1" s="278" t="s">
        <v>44</v>
      </c>
      <c r="B1" s="279"/>
      <c r="C1" s="279"/>
      <c r="D1" s="335"/>
      <c r="E1" s="336"/>
      <c r="F1" s="335"/>
      <c r="G1" s="336"/>
      <c r="H1" s="335"/>
      <c r="I1" s="279"/>
      <c r="J1" s="279"/>
      <c r="K1" s="279"/>
      <c r="L1" s="280"/>
      <c r="M1" s="279"/>
      <c r="N1" s="280"/>
      <c r="O1" s="279"/>
      <c r="P1" s="280"/>
      <c r="Q1" s="279"/>
      <c r="R1" s="280"/>
      <c r="S1" s="279"/>
      <c r="T1" s="280"/>
      <c r="U1" s="280"/>
      <c r="V1" s="280"/>
      <c r="W1" s="279"/>
      <c r="X1" s="280"/>
      <c r="Y1" s="279"/>
      <c r="Z1" s="279"/>
      <c r="AA1" s="279"/>
    </row>
    <row r="2" spans="1:27" ht="15">
      <c r="A2" s="995" t="s">
        <v>176</v>
      </c>
      <c r="B2" s="995"/>
      <c r="C2" s="995"/>
      <c r="D2" s="996"/>
      <c r="E2" s="997"/>
      <c r="F2" s="997"/>
      <c r="G2" s="998"/>
      <c r="H2" s="995"/>
      <c r="I2" s="995"/>
      <c r="J2" s="995"/>
      <c r="K2" s="995"/>
      <c r="L2" s="995"/>
      <c r="M2" s="995"/>
      <c r="N2" s="995"/>
      <c r="O2" s="995"/>
      <c r="P2" s="48"/>
      <c r="Q2" s="1"/>
      <c r="R2" s="48"/>
      <c r="S2" s="1"/>
      <c r="T2" s="48"/>
      <c r="U2" s="48"/>
      <c r="V2" s="48"/>
      <c r="W2" s="1"/>
      <c r="X2" s="48"/>
      <c r="Y2" s="1"/>
      <c r="Z2" s="1"/>
      <c r="AA2" s="1"/>
    </row>
    <row r="3" spans="1:27" ht="16.5" thickBot="1">
      <c r="A3" s="303" t="s">
        <v>336</v>
      </c>
      <c r="B3" s="294"/>
      <c r="C3" s="334"/>
      <c r="D3" s="306"/>
      <c r="E3" s="305"/>
      <c r="F3" s="306"/>
      <c r="G3" s="334"/>
      <c r="H3" s="307"/>
      <c r="I3" s="304"/>
      <c r="J3" s="304"/>
      <c r="K3" s="304"/>
      <c r="L3" s="307"/>
      <c r="M3" s="304"/>
      <c r="N3" s="307"/>
      <c r="O3" s="304"/>
      <c r="P3" s="242"/>
      <c r="Q3" s="241"/>
      <c r="R3" s="242"/>
      <c r="S3" s="241"/>
      <c r="T3" s="242"/>
      <c r="U3" s="242"/>
      <c r="V3" s="242"/>
      <c r="W3" s="263"/>
      <c r="X3" s="264"/>
      <c r="Y3" s="265"/>
      <c r="Z3" s="265"/>
      <c r="AA3" s="1"/>
    </row>
    <row r="4" spans="1:27" ht="25.5" customHeight="1">
      <c r="A4" s="980" t="s">
        <v>22</v>
      </c>
      <c r="B4" s="982" t="s">
        <v>117</v>
      </c>
      <c r="C4" s="1003" t="s">
        <v>131</v>
      </c>
      <c r="D4" s="1003"/>
      <c r="E4" s="1003"/>
      <c r="F4" s="1003"/>
      <c r="G4" s="1003"/>
      <c r="H4" s="1003"/>
      <c r="I4" s="1003"/>
      <c r="J4" s="1003"/>
      <c r="K4" s="1003"/>
      <c r="L4" s="1003"/>
      <c r="M4" s="1003"/>
      <c r="N4" s="1003"/>
      <c r="O4" s="1003"/>
      <c r="P4" s="1003"/>
      <c r="Q4" s="1003"/>
      <c r="R4" s="1003"/>
      <c r="S4" s="1003"/>
      <c r="T4" s="1003"/>
      <c r="U4" s="990" t="s">
        <v>155</v>
      </c>
      <c r="V4" s="991"/>
      <c r="W4" s="984" t="s">
        <v>58</v>
      </c>
      <c r="X4" s="985"/>
      <c r="Y4" s="978" t="s">
        <v>171</v>
      </c>
      <c r="Z4" s="976" t="s">
        <v>156</v>
      </c>
      <c r="AA4" s="2"/>
    </row>
    <row r="5" spans="1:27" ht="30" customHeight="1">
      <c r="A5" s="981"/>
      <c r="B5" s="983"/>
      <c r="C5" s="1004" t="s">
        <v>45</v>
      </c>
      <c r="D5" s="1004"/>
      <c r="E5" s="1005" t="s">
        <v>46</v>
      </c>
      <c r="F5" s="1005"/>
      <c r="G5" s="1005" t="s">
        <v>47</v>
      </c>
      <c r="H5" s="1005"/>
      <c r="I5" s="994" t="s">
        <v>170</v>
      </c>
      <c r="J5" s="994"/>
      <c r="K5" s="1004" t="s">
        <v>48</v>
      </c>
      <c r="L5" s="1004"/>
      <c r="M5" s="1004" t="s">
        <v>49</v>
      </c>
      <c r="N5" s="1004"/>
      <c r="O5" s="1004" t="s">
        <v>154</v>
      </c>
      <c r="P5" s="1004"/>
      <c r="Q5" s="1004" t="s">
        <v>50</v>
      </c>
      <c r="R5" s="1004"/>
      <c r="S5" s="1004" t="s">
        <v>51</v>
      </c>
      <c r="T5" s="1004"/>
      <c r="U5" s="992"/>
      <c r="V5" s="993"/>
      <c r="W5" s="986"/>
      <c r="X5" s="987"/>
      <c r="Y5" s="979"/>
      <c r="Z5" s="977"/>
      <c r="AA5" s="2"/>
    </row>
    <row r="6" spans="1:27" ht="15">
      <c r="A6" s="981"/>
      <c r="B6" s="983"/>
      <c r="C6" s="1004"/>
      <c r="D6" s="1004"/>
      <c r="E6" s="1005"/>
      <c r="F6" s="1005"/>
      <c r="G6" s="1005"/>
      <c r="H6" s="1005"/>
      <c r="I6" s="994"/>
      <c r="J6" s="994"/>
      <c r="K6" s="1004"/>
      <c r="L6" s="1004"/>
      <c r="M6" s="1004"/>
      <c r="N6" s="1004"/>
      <c r="O6" s="1004"/>
      <c r="P6" s="1004"/>
      <c r="Q6" s="1004"/>
      <c r="R6" s="1004"/>
      <c r="S6" s="1004"/>
      <c r="T6" s="1004"/>
      <c r="U6" s="999" t="s">
        <v>53</v>
      </c>
      <c r="V6" s="1000"/>
      <c r="W6" s="986"/>
      <c r="X6" s="987"/>
      <c r="Y6" s="979"/>
      <c r="Z6" s="977"/>
      <c r="AA6" s="2"/>
    </row>
    <row r="7" spans="1:27" ht="15">
      <c r="A7" s="981"/>
      <c r="B7" s="983"/>
      <c r="C7" s="1007" t="s">
        <v>52</v>
      </c>
      <c r="D7" s="1007"/>
      <c r="E7" s="1007" t="s">
        <v>52</v>
      </c>
      <c r="F7" s="1007"/>
      <c r="G7" s="1006" t="s">
        <v>52</v>
      </c>
      <c r="H7" s="1006"/>
      <c r="I7" s="1006" t="s">
        <v>52</v>
      </c>
      <c r="J7" s="1006"/>
      <c r="K7" s="975" t="s">
        <v>52</v>
      </c>
      <c r="L7" s="975"/>
      <c r="M7" s="975" t="s">
        <v>52</v>
      </c>
      <c r="N7" s="975"/>
      <c r="O7" s="975" t="s">
        <v>52</v>
      </c>
      <c r="P7" s="975"/>
      <c r="Q7" s="975" t="s">
        <v>52</v>
      </c>
      <c r="R7" s="975"/>
      <c r="S7" s="975" t="s">
        <v>52</v>
      </c>
      <c r="T7" s="975"/>
      <c r="U7" s="369" t="s">
        <v>54</v>
      </c>
      <c r="V7" s="370" t="s">
        <v>55</v>
      </c>
      <c r="W7" s="986"/>
      <c r="X7" s="987"/>
      <c r="Y7" s="979"/>
      <c r="Z7" s="977"/>
      <c r="AA7" s="2"/>
    </row>
    <row r="8" spans="1:27" ht="15">
      <c r="A8" s="981"/>
      <c r="B8" s="983"/>
      <c r="C8" s="1007"/>
      <c r="D8" s="1007"/>
      <c r="E8" s="1007"/>
      <c r="F8" s="1007"/>
      <c r="G8" s="1006"/>
      <c r="H8" s="1006"/>
      <c r="I8" s="1006"/>
      <c r="J8" s="1006"/>
      <c r="K8" s="975"/>
      <c r="L8" s="975"/>
      <c r="M8" s="975"/>
      <c r="N8" s="975"/>
      <c r="O8" s="975"/>
      <c r="P8" s="975"/>
      <c r="Q8" s="975"/>
      <c r="R8" s="975"/>
      <c r="S8" s="975"/>
      <c r="T8" s="975"/>
      <c r="U8" s="371"/>
      <c r="V8" s="372"/>
      <c r="W8" s="988"/>
      <c r="X8" s="989"/>
      <c r="Y8" s="979"/>
      <c r="Z8" s="977"/>
      <c r="AA8" s="2"/>
    </row>
    <row r="9" spans="1:27" ht="15.75" thickBot="1">
      <c r="A9" s="981"/>
      <c r="B9" s="983"/>
      <c r="C9" s="373" t="s">
        <v>166</v>
      </c>
      <c r="D9" s="374" t="s">
        <v>4</v>
      </c>
      <c r="E9" s="373" t="s">
        <v>166</v>
      </c>
      <c r="F9" s="374" t="s">
        <v>4</v>
      </c>
      <c r="G9" s="373" t="s">
        <v>166</v>
      </c>
      <c r="H9" s="374" t="s">
        <v>4</v>
      </c>
      <c r="I9" s="373" t="s">
        <v>166</v>
      </c>
      <c r="J9" s="374" t="s">
        <v>4</v>
      </c>
      <c r="K9" s="373" t="s">
        <v>166</v>
      </c>
      <c r="L9" s="375" t="s">
        <v>4</v>
      </c>
      <c r="M9" s="376" t="s">
        <v>166</v>
      </c>
      <c r="N9" s="375" t="s">
        <v>4</v>
      </c>
      <c r="O9" s="376" t="s">
        <v>166</v>
      </c>
      <c r="P9" s="375" t="s">
        <v>4</v>
      </c>
      <c r="Q9" s="376" t="s">
        <v>166</v>
      </c>
      <c r="R9" s="375" t="s">
        <v>4</v>
      </c>
      <c r="S9" s="376" t="s">
        <v>166</v>
      </c>
      <c r="T9" s="375" t="s">
        <v>4</v>
      </c>
      <c r="U9" s="375" t="s">
        <v>4</v>
      </c>
      <c r="V9" s="377" t="s">
        <v>4</v>
      </c>
      <c r="W9" s="378" t="s">
        <v>166</v>
      </c>
      <c r="X9" s="375" t="s">
        <v>4</v>
      </c>
      <c r="Y9" s="379" t="s">
        <v>4</v>
      </c>
      <c r="Z9" s="380" t="s">
        <v>4</v>
      </c>
      <c r="AA9" s="2"/>
    </row>
    <row r="10" spans="1:27" ht="21" customHeight="1">
      <c r="A10" s="261" t="s">
        <v>23</v>
      </c>
      <c r="B10" s="798" t="s">
        <v>196</v>
      </c>
      <c r="C10" s="479"/>
      <c r="D10" s="479"/>
      <c r="E10" s="479"/>
      <c r="F10" s="479"/>
      <c r="G10" s="479"/>
      <c r="H10" s="480"/>
      <c r="I10" s="479"/>
      <c r="J10" s="479"/>
      <c r="K10" s="479"/>
      <c r="L10" s="481"/>
      <c r="M10" s="481"/>
      <c r="N10" s="481"/>
      <c r="O10" s="481"/>
      <c r="P10" s="481"/>
      <c r="Q10" s="481"/>
      <c r="R10" s="481"/>
      <c r="S10" s="481"/>
      <c r="T10" s="481"/>
      <c r="U10" s="481"/>
      <c r="V10" s="482"/>
      <c r="W10" s="266">
        <f>SUM(C10,E10,G10,I10,K10,M10,O10,Q10,S10)</f>
        <v>0</v>
      </c>
      <c r="X10" s="262">
        <f>SUM(D10,F10,H10,J10,L10,N10,P10,R10,T10)</f>
        <v>0</v>
      </c>
      <c r="Y10" s="509"/>
      <c r="Z10" s="510"/>
      <c r="AA10" s="2"/>
    </row>
    <row r="11" spans="1:27" ht="21" customHeight="1">
      <c r="A11" s="245" t="s">
        <v>24</v>
      </c>
      <c r="B11" s="798" t="s">
        <v>197</v>
      </c>
      <c r="C11" s="483">
        <v>2</v>
      </c>
      <c r="D11" s="484">
        <v>14.67</v>
      </c>
      <c r="E11" s="485"/>
      <c r="F11" s="484"/>
      <c r="G11" s="485"/>
      <c r="H11" s="486"/>
      <c r="I11" s="485"/>
      <c r="J11" s="484"/>
      <c r="K11" s="485"/>
      <c r="L11" s="484"/>
      <c r="M11" s="485"/>
      <c r="N11" s="484"/>
      <c r="O11" s="485"/>
      <c r="P11" s="484"/>
      <c r="Q11" s="485"/>
      <c r="R11" s="484"/>
      <c r="S11" s="485"/>
      <c r="T11" s="484"/>
      <c r="U11" s="487">
        <v>14.37</v>
      </c>
      <c r="V11" s="488">
        <v>0.3</v>
      </c>
      <c r="W11" s="267">
        <f>SUM(C11,E11,G11,I11,K11,M11,O11,Q11,S11)</f>
        <v>2</v>
      </c>
      <c r="X11" s="244">
        <f>SUM(D11,F11,H11,J11,L11,N11,P11,R11,T11)</f>
        <v>14.67</v>
      </c>
      <c r="Y11" s="511">
        <v>14.67</v>
      </c>
      <c r="Z11" s="510">
        <v>0</v>
      </c>
      <c r="AA11" s="2"/>
    </row>
    <row r="12" spans="1:27" ht="21" customHeight="1">
      <c r="A12" s="245" t="s">
        <v>25</v>
      </c>
      <c r="B12" s="243" t="s">
        <v>198</v>
      </c>
      <c r="C12" s="483">
        <v>1</v>
      </c>
      <c r="D12" s="484">
        <v>34.020000000000003</v>
      </c>
      <c r="E12" s="485">
        <v>1</v>
      </c>
      <c r="F12" s="484">
        <v>94.3</v>
      </c>
      <c r="G12" s="485"/>
      <c r="H12" s="486"/>
      <c r="I12" s="485"/>
      <c r="J12" s="484"/>
      <c r="K12" s="485"/>
      <c r="L12" s="484"/>
      <c r="M12" s="485"/>
      <c r="N12" s="484"/>
      <c r="O12" s="485"/>
      <c r="P12" s="484"/>
      <c r="Q12" s="485"/>
      <c r="R12" s="484"/>
      <c r="S12" s="485"/>
      <c r="T12" s="484">
        <v>71.92</v>
      </c>
      <c r="U12" s="489">
        <v>197.49</v>
      </c>
      <c r="V12" s="484">
        <v>2.75</v>
      </c>
      <c r="W12" s="267">
        <f t="shared" ref="W12:W19" si="0">SUM(C12,E12,G12,I12,K12,M12,O12,Q12,S12)</f>
        <v>2</v>
      </c>
      <c r="X12" s="244">
        <f t="shared" ref="X12:X18" si="1">SUM(D12,F12,H12,J12,L12,N12,P12,R12,T12)</f>
        <v>200.24</v>
      </c>
      <c r="Y12" s="511">
        <v>226.13</v>
      </c>
      <c r="Z12" s="510">
        <v>102.15</v>
      </c>
      <c r="AA12" s="2"/>
    </row>
    <row r="13" spans="1:27" ht="21" customHeight="1">
      <c r="A13" s="245" t="s">
        <v>26</v>
      </c>
      <c r="B13" s="243" t="s">
        <v>199</v>
      </c>
      <c r="C13" s="483">
        <v>5</v>
      </c>
      <c r="D13" s="486">
        <v>643.91999999999996</v>
      </c>
      <c r="E13" s="485"/>
      <c r="F13" s="485"/>
      <c r="G13" s="485"/>
      <c r="H13" s="486"/>
      <c r="I13" s="485"/>
      <c r="J13" s="485"/>
      <c r="K13" s="485">
        <v>1</v>
      </c>
      <c r="L13" s="486">
        <v>16.100000000000001</v>
      </c>
      <c r="M13" s="485"/>
      <c r="N13" s="485"/>
      <c r="O13" s="485"/>
      <c r="P13" s="485"/>
      <c r="Q13" s="485"/>
      <c r="R13" s="485"/>
      <c r="S13" s="485"/>
      <c r="T13" s="485"/>
      <c r="U13" s="490">
        <v>636.85</v>
      </c>
      <c r="V13" s="486">
        <v>23.17</v>
      </c>
      <c r="W13" s="267">
        <f t="shared" si="0"/>
        <v>6</v>
      </c>
      <c r="X13" s="244">
        <f t="shared" si="1"/>
        <v>660.02</v>
      </c>
      <c r="Y13" s="511">
        <v>662.91</v>
      </c>
      <c r="Z13" s="510">
        <v>1.1599999999999999</v>
      </c>
      <c r="AA13" s="2"/>
    </row>
    <row r="14" spans="1:27" ht="21" customHeight="1">
      <c r="A14" s="245" t="s">
        <v>27</v>
      </c>
      <c r="B14" s="243" t="s">
        <v>200</v>
      </c>
      <c r="C14" s="483"/>
      <c r="D14" s="485"/>
      <c r="E14" s="485">
        <v>1</v>
      </c>
      <c r="F14" s="486">
        <v>14.69</v>
      </c>
      <c r="G14" s="485"/>
      <c r="H14" s="486"/>
      <c r="I14" s="485"/>
      <c r="J14" s="485"/>
      <c r="K14" s="485"/>
      <c r="L14" s="485"/>
      <c r="M14" s="485"/>
      <c r="N14" s="485"/>
      <c r="O14" s="485"/>
      <c r="P14" s="485"/>
      <c r="Q14" s="485"/>
      <c r="R14" s="485"/>
      <c r="S14" s="485"/>
      <c r="T14" s="485"/>
      <c r="U14" s="490">
        <v>14.08</v>
      </c>
      <c r="V14" s="486">
        <v>0.61</v>
      </c>
      <c r="W14" s="267">
        <f t="shared" si="0"/>
        <v>1</v>
      </c>
      <c r="X14" s="244">
        <f t="shared" si="1"/>
        <v>14.69</v>
      </c>
      <c r="Y14" s="512">
        <v>17.3</v>
      </c>
      <c r="Z14" s="510">
        <v>2.61</v>
      </c>
      <c r="AA14" s="2"/>
    </row>
    <row r="15" spans="1:27" ht="21" customHeight="1">
      <c r="A15" s="245" t="s">
        <v>28</v>
      </c>
      <c r="B15" s="243" t="s">
        <v>201</v>
      </c>
      <c r="C15" s="483"/>
      <c r="D15" s="484"/>
      <c r="E15" s="485"/>
      <c r="F15" s="484"/>
      <c r="G15" s="485"/>
      <c r="H15" s="486"/>
      <c r="I15" s="485"/>
      <c r="J15" s="484"/>
      <c r="K15" s="485"/>
      <c r="L15" s="484"/>
      <c r="M15" s="485"/>
      <c r="N15" s="484"/>
      <c r="O15" s="485"/>
      <c r="P15" s="484"/>
      <c r="Q15" s="485"/>
      <c r="R15" s="484"/>
      <c r="S15" s="485">
        <v>3</v>
      </c>
      <c r="T15" s="491">
        <v>457.28</v>
      </c>
      <c r="U15" s="492">
        <v>182.13</v>
      </c>
      <c r="V15" s="493">
        <v>275.14999999999998</v>
      </c>
      <c r="W15" s="267">
        <f t="shared" si="0"/>
        <v>3</v>
      </c>
      <c r="X15" s="244">
        <f t="shared" si="1"/>
        <v>457.28</v>
      </c>
      <c r="Y15" s="511">
        <v>457.28</v>
      </c>
      <c r="Z15" s="510">
        <v>448.66</v>
      </c>
      <c r="AA15" s="2"/>
    </row>
    <row r="16" spans="1:27" ht="21" customHeight="1">
      <c r="A16" s="245" t="s">
        <v>29</v>
      </c>
      <c r="B16" s="243" t="s">
        <v>202</v>
      </c>
      <c r="C16" s="483"/>
      <c r="D16" s="484"/>
      <c r="E16" s="485"/>
      <c r="F16" s="484"/>
      <c r="G16" s="485"/>
      <c r="H16" s="486"/>
      <c r="I16" s="485"/>
      <c r="J16" s="484"/>
      <c r="K16" s="485"/>
      <c r="L16" s="484"/>
      <c r="M16" s="485"/>
      <c r="N16" s="484"/>
      <c r="O16" s="485"/>
      <c r="P16" s="484"/>
      <c r="Q16" s="485"/>
      <c r="R16" s="484"/>
      <c r="S16" s="485"/>
      <c r="T16" s="484">
        <v>329</v>
      </c>
      <c r="U16" s="489">
        <v>261</v>
      </c>
      <c r="V16" s="484">
        <v>68</v>
      </c>
      <c r="W16" s="267">
        <f t="shared" si="0"/>
        <v>0</v>
      </c>
      <c r="X16" s="244">
        <f t="shared" si="1"/>
        <v>329</v>
      </c>
      <c r="Y16" s="512">
        <v>329</v>
      </c>
      <c r="Z16" s="510" t="s">
        <v>227</v>
      </c>
      <c r="AA16" s="2"/>
    </row>
    <row r="17" spans="1:27" ht="21" customHeight="1">
      <c r="A17" s="245" t="s">
        <v>30</v>
      </c>
      <c r="B17" s="243" t="s">
        <v>203</v>
      </c>
      <c r="C17" s="483">
        <v>1</v>
      </c>
      <c r="D17" s="486">
        <v>37.11</v>
      </c>
      <c r="E17" s="485"/>
      <c r="F17" s="485"/>
      <c r="G17" s="485"/>
      <c r="H17" s="486"/>
      <c r="I17" s="485"/>
      <c r="J17" s="485"/>
      <c r="K17" s="485"/>
      <c r="L17" s="485"/>
      <c r="M17" s="485"/>
      <c r="N17" s="485"/>
      <c r="O17" s="485"/>
      <c r="P17" s="485"/>
      <c r="Q17" s="485"/>
      <c r="R17" s="486">
        <v>161.4</v>
      </c>
      <c r="S17" s="485">
        <v>1</v>
      </c>
      <c r="T17" s="486">
        <v>147.09</v>
      </c>
      <c r="U17" s="490">
        <v>199.36</v>
      </c>
      <c r="V17" s="486">
        <v>146.24</v>
      </c>
      <c r="W17" s="267">
        <f t="shared" si="0"/>
        <v>2</v>
      </c>
      <c r="X17" s="244">
        <f t="shared" si="1"/>
        <v>345.6</v>
      </c>
      <c r="Y17" s="512">
        <v>345.6</v>
      </c>
      <c r="Z17" s="510">
        <v>0</v>
      </c>
      <c r="AA17" s="2"/>
    </row>
    <row r="18" spans="1:27" ht="21" customHeight="1">
      <c r="A18" s="245" t="s">
        <v>31</v>
      </c>
      <c r="B18" s="243" t="s">
        <v>204</v>
      </c>
      <c r="C18" s="483"/>
      <c r="D18" s="486"/>
      <c r="E18" s="485">
        <v>1</v>
      </c>
      <c r="F18" s="484">
        <v>9.8699999999999992</v>
      </c>
      <c r="G18" s="485">
        <v>1</v>
      </c>
      <c r="H18" s="486">
        <v>12.39</v>
      </c>
      <c r="I18" s="485"/>
      <c r="J18" s="484"/>
      <c r="K18" s="485"/>
      <c r="L18" s="484"/>
      <c r="M18" s="485"/>
      <c r="N18" s="484"/>
      <c r="O18" s="485"/>
      <c r="P18" s="484"/>
      <c r="Q18" s="485"/>
      <c r="R18" s="484"/>
      <c r="S18" s="485"/>
      <c r="T18" s="484"/>
      <c r="U18" s="487">
        <v>16.07</v>
      </c>
      <c r="V18" s="488">
        <v>6.19</v>
      </c>
      <c r="W18" s="267">
        <f t="shared" si="0"/>
        <v>2</v>
      </c>
      <c r="X18" s="244">
        <f t="shared" si="1"/>
        <v>22.259999999999998</v>
      </c>
      <c r="Y18" s="511">
        <v>22.26</v>
      </c>
      <c r="Z18" s="510">
        <v>0</v>
      </c>
      <c r="AA18" s="2"/>
    </row>
    <row r="19" spans="1:27" ht="21" customHeight="1">
      <c r="A19" s="245" t="s">
        <v>32</v>
      </c>
      <c r="B19" s="243" t="s">
        <v>205</v>
      </c>
      <c r="C19" s="483">
        <v>1</v>
      </c>
      <c r="D19" s="484">
        <v>96.52</v>
      </c>
      <c r="E19" s="485"/>
      <c r="F19" s="484"/>
      <c r="G19" s="485"/>
      <c r="H19" s="486"/>
      <c r="I19" s="485"/>
      <c r="J19" s="485"/>
      <c r="K19" s="485"/>
      <c r="L19" s="484"/>
      <c r="M19" s="485"/>
      <c r="N19" s="484"/>
      <c r="O19" s="485"/>
      <c r="P19" s="485"/>
      <c r="Q19" s="485"/>
      <c r="R19" s="484"/>
      <c r="S19" s="485">
        <v>1</v>
      </c>
      <c r="T19" s="484">
        <v>997.03</v>
      </c>
      <c r="U19" s="489">
        <v>906</v>
      </c>
      <c r="V19" s="484">
        <v>187</v>
      </c>
      <c r="W19" s="267">
        <f t="shared" si="0"/>
        <v>2</v>
      </c>
      <c r="X19" s="244">
        <v>1093</v>
      </c>
      <c r="Y19" s="511">
        <v>808.86</v>
      </c>
      <c r="Z19" s="510" t="s">
        <v>227</v>
      </c>
      <c r="AA19" s="2"/>
    </row>
    <row r="20" spans="1:27" ht="21" customHeight="1">
      <c r="A20" s="245" t="s">
        <v>33</v>
      </c>
      <c r="B20" s="243" t="s">
        <v>206</v>
      </c>
      <c r="C20" s="483">
        <v>2</v>
      </c>
      <c r="D20" s="484">
        <v>61.45</v>
      </c>
      <c r="E20" s="485"/>
      <c r="F20" s="484"/>
      <c r="G20" s="485"/>
      <c r="H20" s="486"/>
      <c r="I20" s="485"/>
      <c r="J20" s="484"/>
      <c r="K20" s="485"/>
      <c r="L20" s="484"/>
      <c r="M20" s="485"/>
      <c r="N20" s="484"/>
      <c r="O20" s="485"/>
      <c r="P20" s="484"/>
      <c r="Q20" s="485">
        <v>2</v>
      </c>
      <c r="R20" s="484">
        <v>133.16999999999999</v>
      </c>
      <c r="S20" s="485"/>
      <c r="T20" s="488"/>
      <c r="U20" s="487">
        <v>185.49</v>
      </c>
      <c r="V20" s="488">
        <v>9.1300000000000008</v>
      </c>
      <c r="W20" s="267">
        <f t="shared" ref="W20" si="2">SUM(C20,E20,G20,I20,K20,M20,O20,Q20,S20)</f>
        <v>4</v>
      </c>
      <c r="X20" s="244">
        <f t="shared" ref="X20:X36" si="3">SUM(D20,F20,H20,J20,L20,N20,P20,R20,T20)</f>
        <v>194.62</v>
      </c>
      <c r="Y20" s="511">
        <v>194.62</v>
      </c>
      <c r="Z20" s="510">
        <v>0</v>
      </c>
      <c r="AA20" s="2"/>
    </row>
    <row r="21" spans="1:27" ht="21" customHeight="1">
      <c r="A21" s="245" t="s">
        <v>34</v>
      </c>
      <c r="B21" s="243" t="s">
        <v>207</v>
      </c>
      <c r="C21" s="483">
        <v>2</v>
      </c>
      <c r="D21" s="484">
        <v>323.64</v>
      </c>
      <c r="E21" s="485"/>
      <c r="F21" s="484"/>
      <c r="G21" s="485"/>
      <c r="H21" s="486"/>
      <c r="I21" s="485"/>
      <c r="J21" s="484"/>
      <c r="K21" s="485"/>
      <c r="L21" s="484"/>
      <c r="M21" s="485"/>
      <c r="N21" s="484"/>
      <c r="O21" s="485"/>
      <c r="P21" s="484"/>
      <c r="Q21" s="485"/>
      <c r="R21" s="484"/>
      <c r="S21" s="485"/>
      <c r="T21" s="484"/>
      <c r="U21" s="487">
        <v>301.67</v>
      </c>
      <c r="V21" s="488">
        <v>21.97</v>
      </c>
      <c r="W21" s="267">
        <f t="shared" ref="W21:W26" si="4">SUM(C21,E21,G21,I21,K21,M21,O21,Q21,S21)</f>
        <v>2</v>
      </c>
      <c r="X21" s="244">
        <f>SUM(D21,F21,H21,J21,L21,N21,P21,R21,T21)</f>
        <v>323.64</v>
      </c>
      <c r="Y21" s="511">
        <v>443.47</v>
      </c>
      <c r="Z21" s="510">
        <v>119.83</v>
      </c>
      <c r="AA21" s="2"/>
    </row>
    <row r="22" spans="1:27" ht="21" customHeight="1">
      <c r="A22" s="245" t="s">
        <v>35</v>
      </c>
      <c r="B22" s="243" t="s">
        <v>208</v>
      </c>
      <c r="C22" s="483">
        <v>2</v>
      </c>
      <c r="D22" s="486">
        <v>19.399999999999999</v>
      </c>
      <c r="E22" s="485">
        <v>1</v>
      </c>
      <c r="F22" s="486">
        <v>43.6</v>
      </c>
      <c r="G22" s="486"/>
      <c r="H22" s="486"/>
      <c r="I22" s="486"/>
      <c r="J22" s="486"/>
      <c r="K22" s="486"/>
      <c r="L22" s="486"/>
      <c r="M22" s="486"/>
      <c r="N22" s="486"/>
      <c r="O22" s="486"/>
      <c r="P22" s="486"/>
      <c r="Q22" s="486"/>
      <c r="R22" s="486"/>
      <c r="S22" s="485"/>
      <c r="T22" s="486">
        <v>404.79</v>
      </c>
      <c r="U22" s="490">
        <v>452.73</v>
      </c>
      <c r="V22" s="486">
        <v>15.06</v>
      </c>
      <c r="W22" s="267">
        <f t="shared" si="4"/>
        <v>3</v>
      </c>
      <c r="X22" s="244">
        <f>SUM(D22,F22,H22,J22,L22,N22,P22,R22,T22)</f>
        <v>467.79</v>
      </c>
      <c r="Y22" s="511">
        <v>467.27</v>
      </c>
      <c r="Z22" s="510">
        <v>0</v>
      </c>
      <c r="AA22" s="2"/>
    </row>
    <row r="23" spans="1:27" ht="21" customHeight="1">
      <c r="A23" s="245" t="s">
        <v>36</v>
      </c>
      <c r="B23" s="243" t="s">
        <v>209</v>
      </c>
      <c r="C23" s="483">
        <v>2</v>
      </c>
      <c r="D23" s="484">
        <v>34.31</v>
      </c>
      <c r="E23" s="485"/>
      <c r="F23" s="484"/>
      <c r="G23" s="485"/>
      <c r="H23" s="486"/>
      <c r="I23" s="485"/>
      <c r="J23" s="484"/>
      <c r="K23" s="485">
        <v>1</v>
      </c>
      <c r="L23" s="484">
        <v>204.76</v>
      </c>
      <c r="M23" s="485"/>
      <c r="N23" s="484"/>
      <c r="O23" s="485"/>
      <c r="P23" s="484"/>
      <c r="Q23" s="485"/>
      <c r="R23" s="484"/>
      <c r="S23" s="485">
        <v>1</v>
      </c>
      <c r="T23" s="484">
        <v>52.45</v>
      </c>
      <c r="U23" s="487">
        <v>252.25</v>
      </c>
      <c r="V23" s="488">
        <v>39.270000000000003</v>
      </c>
      <c r="W23" s="267">
        <f t="shared" si="4"/>
        <v>4</v>
      </c>
      <c r="X23" s="244">
        <f>SUM(D23,F23,H23,J23,L23,N23,P23,R23,T23)</f>
        <v>291.52</v>
      </c>
      <c r="Y23" s="511">
        <v>292.19</v>
      </c>
      <c r="Z23" s="510">
        <v>0.67</v>
      </c>
      <c r="AA23" s="2"/>
    </row>
    <row r="24" spans="1:27" ht="21" customHeight="1">
      <c r="A24" s="245" t="s">
        <v>37</v>
      </c>
      <c r="B24" s="243" t="s">
        <v>210</v>
      </c>
      <c r="C24" s="483">
        <v>3</v>
      </c>
      <c r="D24" s="484">
        <v>183.59</v>
      </c>
      <c r="E24" s="485"/>
      <c r="F24" s="484"/>
      <c r="G24" s="485"/>
      <c r="H24" s="486"/>
      <c r="I24" s="485"/>
      <c r="J24" s="484"/>
      <c r="K24" s="485">
        <v>2</v>
      </c>
      <c r="L24" s="484">
        <v>410.34</v>
      </c>
      <c r="M24" s="485"/>
      <c r="N24" s="484"/>
      <c r="O24" s="485"/>
      <c r="P24" s="484"/>
      <c r="Q24" s="485"/>
      <c r="R24" s="484"/>
      <c r="S24" s="485"/>
      <c r="T24" s="484"/>
      <c r="U24" s="487">
        <v>481.88</v>
      </c>
      <c r="V24" s="488">
        <v>112.05</v>
      </c>
      <c r="W24" s="267">
        <f t="shared" si="4"/>
        <v>5</v>
      </c>
      <c r="X24" s="244">
        <f>SUM(D24,F24,H24,J24,L24,N24,P24,R24,T24)</f>
        <v>593.92999999999995</v>
      </c>
      <c r="Y24" s="511">
        <v>771.81</v>
      </c>
      <c r="Z24" s="510">
        <v>177.88</v>
      </c>
      <c r="AA24" s="2"/>
    </row>
    <row r="25" spans="1:27" ht="21" customHeight="1">
      <c r="A25" s="245" t="s">
        <v>38</v>
      </c>
      <c r="B25" s="243" t="s">
        <v>211</v>
      </c>
      <c r="C25" s="483">
        <v>1</v>
      </c>
      <c r="D25" s="484">
        <v>63.85</v>
      </c>
      <c r="E25" s="485"/>
      <c r="F25" s="486"/>
      <c r="G25" s="485"/>
      <c r="H25" s="486"/>
      <c r="I25" s="485"/>
      <c r="J25" s="484"/>
      <c r="K25" s="485"/>
      <c r="L25" s="484"/>
      <c r="M25" s="485"/>
      <c r="N25" s="484"/>
      <c r="O25" s="485">
        <v>1</v>
      </c>
      <c r="P25" s="484">
        <v>24.04</v>
      </c>
      <c r="Q25" s="485">
        <v>1</v>
      </c>
      <c r="R25" s="484">
        <v>116.83</v>
      </c>
      <c r="S25" s="485">
        <v>1</v>
      </c>
      <c r="T25" s="484">
        <v>10.75</v>
      </c>
      <c r="U25" s="487">
        <v>184.39</v>
      </c>
      <c r="V25" s="488">
        <v>31.08</v>
      </c>
      <c r="W25" s="267">
        <f t="shared" si="4"/>
        <v>4</v>
      </c>
      <c r="X25" s="244">
        <f>SUM(D25,F25,H25,J25,L25,N25,P25,R25,T25)</f>
        <v>215.47</v>
      </c>
      <c r="Y25" s="511">
        <v>223.89</v>
      </c>
      <c r="Z25" s="510">
        <v>8.42</v>
      </c>
      <c r="AA25" s="2"/>
    </row>
    <row r="26" spans="1:27" ht="21" customHeight="1">
      <c r="A26" s="245" t="s">
        <v>39</v>
      </c>
      <c r="B26" s="243" t="s">
        <v>212</v>
      </c>
      <c r="C26" s="483">
        <v>1</v>
      </c>
      <c r="D26" s="484">
        <v>1629.67</v>
      </c>
      <c r="E26" s="485"/>
      <c r="F26" s="484"/>
      <c r="G26" s="485"/>
      <c r="H26" s="486"/>
      <c r="I26" s="485"/>
      <c r="J26" s="484"/>
      <c r="K26" s="485"/>
      <c r="L26" s="484"/>
      <c r="M26" s="485"/>
      <c r="N26" s="484"/>
      <c r="O26" s="485"/>
      <c r="P26" s="484"/>
      <c r="Q26" s="485"/>
      <c r="R26" s="484"/>
      <c r="S26" s="485"/>
      <c r="T26" s="484">
        <v>13.5</v>
      </c>
      <c r="U26" s="487">
        <v>1586.97</v>
      </c>
      <c r="V26" s="488">
        <v>56.7</v>
      </c>
      <c r="W26" s="267">
        <f t="shared" si="4"/>
        <v>1</v>
      </c>
      <c r="X26" s="244">
        <v>1643.17</v>
      </c>
      <c r="Y26" s="539" t="s">
        <v>293</v>
      </c>
      <c r="Z26" s="514">
        <v>180.05</v>
      </c>
      <c r="AA26" s="2"/>
    </row>
    <row r="27" spans="1:27" ht="21" customHeight="1">
      <c r="A27" s="245" t="s">
        <v>109</v>
      </c>
      <c r="B27" s="243" t="s">
        <v>12</v>
      </c>
      <c r="C27" s="483"/>
      <c r="D27" s="484">
        <v>29.49</v>
      </c>
      <c r="E27" s="485"/>
      <c r="F27" s="486"/>
      <c r="G27" s="485"/>
      <c r="H27" s="486"/>
      <c r="I27" s="485"/>
      <c r="J27" s="484"/>
      <c r="K27" s="485"/>
      <c r="L27" s="484"/>
      <c r="M27" s="485"/>
      <c r="N27" s="484"/>
      <c r="O27" s="485"/>
      <c r="P27" s="484"/>
      <c r="Q27" s="485">
        <v>1</v>
      </c>
      <c r="R27" s="484">
        <v>515.04999999999995</v>
      </c>
      <c r="S27" s="485"/>
      <c r="T27" s="484"/>
      <c r="U27" s="487">
        <v>526.70000000000005</v>
      </c>
      <c r="V27" s="488">
        <v>17.84</v>
      </c>
      <c r="W27" s="267">
        <f>SUM(C27,E27,G27,I27,K27,M27,O27,Q27,S27)</f>
        <v>1</v>
      </c>
      <c r="X27" s="244">
        <f>SUM(D27,F27,H27,J27,L27,N27,P27,R27,T27)</f>
        <v>544.54</v>
      </c>
      <c r="Y27" s="513">
        <v>544.96</v>
      </c>
      <c r="Z27" s="514">
        <v>0</v>
      </c>
      <c r="AA27" s="2"/>
    </row>
    <row r="28" spans="1:27" ht="21" customHeight="1">
      <c r="A28" s="245" t="s">
        <v>111</v>
      </c>
      <c r="B28" s="243" t="s">
        <v>229</v>
      </c>
      <c r="C28" s="483">
        <v>1</v>
      </c>
      <c r="D28" s="484">
        <v>9.6199999999999992</v>
      </c>
      <c r="E28" s="485">
        <v>1</v>
      </c>
      <c r="F28" s="484">
        <v>15.03</v>
      </c>
      <c r="G28" s="485"/>
      <c r="H28" s="486"/>
      <c r="I28" s="485"/>
      <c r="J28" s="484"/>
      <c r="K28" s="485"/>
      <c r="L28" s="484"/>
      <c r="M28" s="485"/>
      <c r="N28" s="484"/>
      <c r="O28" s="485"/>
      <c r="P28" s="484"/>
      <c r="Q28" s="485"/>
      <c r="R28" s="484"/>
      <c r="S28" s="485">
        <v>1</v>
      </c>
      <c r="T28" s="484">
        <v>105.01</v>
      </c>
      <c r="U28" s="487">
        <v>25.78</v>
      </c>
      <c r="V28" s="488">
        <v>103.88</v>
      </c>
      <c r="W28" s="267">
        <f t="shared" ref="W28:W42" si="5">SUM(C28,E28,G28,I28,K28,M28,O28,Q28,S28)</f>
        <v>3</v>
      </c>
      <c r="X28" s="244">
        <f t="shared" ref="X28:X33" si="6">SUM(D28,F28,H28,J28,L28,N28,P28,R28,T28)</f>
        <v>129.66</v>
      </c>
      <c r="Y28" s="513">
        <v>125.18</v>
      </c>
      <c r="Z28" s="514">
        <v>0</v>
      </c>
      <c r="AA28" s="2"/>
    </row>
    <row r="29" spans="1:27" ht="21" customHeight="1">
      <c r="A29" s="245" t="s">
        <v>182</v>
      </c>
      <c r="B29" s="243" t="s">
        <v>213</v>
      </c>
      <c r="C29" s="483"/>
      <c r="D29" s="484"/>
      <c r="E29" s="485"/>
      <c r="F29" s="486"/>
      <c r="G29" s="485"/>
      <c r="H29" s="486"/>
      <c r="I29" s="485"/>
      <c r="J29" s="484"/>
      <c r="K29" s="485"/>
      <c r="L29" s="484"/>
      <c r="M29" s="485"/>
      <c r="N29" s="484"/>
      <c r="O29" s="485"/>
      <c r="P29" s="484"/>
      <c r="Q29" s="485">
        <v>1</v>
      </c>
      <c r="R29" s="484">
        <v>205.74</v>
      </c>
      <c r="S29" s="485"/>
      <c r="T29" s="484">
        <v>666.56</v>
      </c>
      <c r="U29" s="487">
        <v>708.62</v>
      </c>
      <c r="V29" s="488">
        <v>163.68</v>
      </c>
      <c r="W29" s="267">
        <f t="shared" si="5"/>
        <v>1</v>
      </c>
      <c r="X29" s="244">
        <f t="shared" si="6"/>
        <v>872.3</v>
      </c>
      <c r="Y29" s="513">
        <v>872.3</v>
      </c>
      <c r="Z29" s="514" t="s">
        <v>227</v>
      </c>
      <c r="AA29" s="2"/>
    </row>
    <row r="30" spans="1:27" ht="21" customHeight="1">
      <c r="A30" s="245" t="s">
        <v>183</v>
      </c>
      <c r="B30" s="243" t="s">
        <v>214</v>
      </c>
      <c r="C30" s="483">
        <v>1</v>
      </c>
      <c r="D30" s="484">
        <v>140.86000000000001</v>
      </c>
      <c r="E30" s="485"/>
      <c r="F30" s="484"/>
      <c r="G30" s="485"/>
      <c r="H30" s="486"/>
      <c r="I30" s="485"/>
      <c r="J30" s="484"/>
      <c r="K30" s="485"/>
      <c r="L30" s="484"/>
      <c r="M30" s="485"/>
      <c r="N30" s="484"/>
      <c r="O30" s="485"/>
      <c r="P30" s="484"/>
      <c r="Q30" s="485"/>
      <c r="R30" s="484"/>
      <c r="S30" s="485"/>
      <c r="T30" s="484"/>
      <c r="U30" s="487">
        <v>138.86000000000001</v>
      </c>
      <c r="V30" s="488">
        <v>2</v>
      </c>
      <c r="W30" s="267">
        <f t="shared" si="5"/>
        <v>1</v>
      </c>
      <c r="X30" s="244">
        <f t="shared" si="6"/>
        <v>140.86000000000001</v>
      </c>
      <c r="Y30" s="513">
        <v>140.86000000000001</v>
      </c>
      <c r="Z30" s="514">
        <v>1.25</v>
      </c>
      <c r="AA30" s="2"/>
    </row>
    <row r="31" spans="1:27" ht="21" customHeight="1">
      <c r="A31" s="245" t="s">
        <v>184</v>
      </c>
      <c r="B31" s="243" t="s">
        <v>215</v>
      </c>
      <c r="C31" s="483">
        <v>1</v>
      </c>
      <c r="D31" s="484">
        <v>40.42</v>
      </c>
      <c r="E31" s="485"/>
      <c r="F31" s="486"/>
      <c r="G31" s="485"/>
      <c r="H31" s="486"/>
      <c r="I31" s="485"/>
      <c r="J31" s="484"/>
      <c r="K31" s="485"/>
      <c r="L31" s="484"/>
      <c r="M31" s="485"/>
      <c r="N31" s="484"/>
      <c r="O31" s="485"/>
      <c r="P31" s="484"/>
      <c r="Q31" s="485"/>
      <c r="R31" s="484"/>
      <c r="S31" s="485"/>
      <c r="T31" s="484"/>
      <c r="U31" s="487">
        <v>40.42</v>
      </c>
      <c r="V31" s="488"/>
      <c r="W31" s="267">
        <f t="shared" si="5"/>
        <v>1</v>
      </c>
      <c r="X31" s="244">
        <f t="shared" si="6"/>
        <v>40.42</v>
      </c>
      <c r="Y31" s="513">
        <v>40.42</v>
      </c>
      <c r="Z31" s="514">
        <v>0</v>
      </c>
      <c r="AA31" s="2"/>
    </row>
    <row r="32" spans="1:27" ht="21" customHeight="1">
      <c r="A32" s="245" t="s">
        <v>185</v>
      </c>
      <c r="B32" s="243" t="s">
        <v>216</v>
      </c>
      <c r="C32" s="483"/>
      <c r="D32" s="484"/>
      <c r="E32" s="485"/>
      <c r="F32" s="484"/>
      <c r="G32" s="485"/>
      <c r="H32" s="486"/>
      <c r="I32" s="485"/>
      <c r="J32" s="484"/>
      <c r="K32" s="485"/>
      <c r="L32" s="484"/>
      <c r="M32" s="485"/>
      <c r="N32" s="484"/>
      <c r="O32" s="485"/>
      <c r="P32" s="484"/>
      <c r="Q32" s="485"/>
      <c r="R32" s="484"/>
      <c r="S32" s="485"/>
      <c r="T32" s="484"/>
      <c r="U32" s="487"/>
      <c r="V32" s="488"/>
      <c r="W32" s="267">
        <f t="shared" si="5"/>
        <v>0</v>
      </c>
      <c r="X32" s="244">
        <f t="shared" si="6"/>
        <v>0</v>
      </c>
      <c r="Y32" s="513"/>
      <c r="Z32" s="514"/>
      <c r="AA32" s="2"/>
    </row>
    <row r="33" spans="1:28" ht="21" customHeight="1">
      <c r="A33" s="245" t="s">
        <v>186</v>
      </c>
      <c r="B33" s="243" t="s">
        <v>217</v>
      </c>
      <c r="C33" s="483">
        <v>1</v>
      </c>
      <c r="D33" s="484">
        <v>58.12</v>
      </c>
      <c r="E33" s="485"/>
      <c r="F33" s="486"/>
      <c r="G33" s="485"/>
      <c r="H33" s="486"/>
      <c r="I33" s="485"/>
      <c r="J33" s="484"/>
      <c r="K33" s="485"/>
      <c r="L33" s="484"/>
      <c r="M33" s="485"/>
      <c r="N33" s="484"/>
      <c r="O33" s="485"/>
      <c r="P33" s="484"/>
      <c r="Q33" s="485"/>
      <c r="R33" s="484"/>
      <c r="S33" s="485"/>
      <c r="T33" s="484"/>
      <c r="U33" s="487">
        <v>54.36</v>
      </c>
      <c r="V33" s="488">
        <v>3.76</v>
      </c>
      <c r="W33" s="267">
        <f t="shared" si="5"/>
        <v>1</v>
      </c>
      <c r="X33" s="244">
        <f t="shared" si="6"/>
        <v>58.12</v>
      </c>
      <c r="Y33" s="513">
        <v>58.12</v>
      </c>
      <c r="Z33" s="514">
        <v>0</v>
      </c>
      <c r="AA33" s="2"/>
    </row>
    <row r="34" spans="1:28" ht="21" customHeight="1">
      <c r="A34" s="245" t="s">
        <v>187</v>
      </c>
      <c r="B34" s="243" t="s">
        <v>218</v>
      </c>
      <c r="C34" s="483"/>
      <c r="D34" s="484"/>
      <c r="E34" s="485"/>
      <c r="F34" s="484"/>
      <c r="G34" s="485"/>
      <c r="H34" s="486"/>
      <c r="I34" s="485"/>
      <c r="J34" s="484"/>
      <c r="K34" s="485"/>
      <c r="L34" s="484"/>
      <c r="M34" s="485"/>
      <c r="N34" s="484"/>
      <c r="O34" s="485"/>
      <c r="P34" s="484"/>
      <c r="Q34" s="485"/>
      <c r="R34" s="484"/>
      <c r="S34" s="485">
        <v>2</v>
      </c>
      <c r="T34" s="484">
        <v>336.01</v>
      </c>
      <c r="U34" s="487">
        <v>285.45999999999998</v>
      </c>
      <c r="V34" s="488">
        <v>50.55</v>
      </c>
      <c r="W34" s="267">
        <f t="shared" si="5"/>
        <v>2</v>
      </c>
      <c r="X34" s="244">
        <f>SUM(D34,F34,H34,J34,L34,N34,P34,R34,T34)</f>
        <v>336.01</v>
      </c>
      <c r="Y34" s="515">
        <v>414.14</v>
      </c>
      <c r="Z34" s="514">
        <v>66.84</v>
      </c>
      <c r="AA34" s="2"/>
      <c r="AB34" t="s">
        <v>157</v>
      </c>
    </row>
    <row r="35" spans="1:28" ht="21" customHeight="1">
      <c r="A35" s="245" t="s">
        <v>188</v>
      </c>
      <c r="B35" s="243" t="s">
        <v>219</v>
      </c>
      <c r="C35" s="483"/>
      <c r="D35" s="484"/>
      <c r="E35" s="485"/>
      <c r="F35" s="486"/>
      <c r="G35" s="485"/>
      <c r="H35" s="486"/>
      <c r="I35" s="485"/>
      <c r="J35" s="484"/>
      <c r="K35" s="485"/>
      <c r="L35" s="484"/>
      <c r="M35" s="485"/>
      <c r="N35" s="484"/>
      <c r="O35" s="485"/>
      <c r="P35" s="484"/>
      <c r="Q35" s="485"/>
      <c r="R35" s="484"/>
      <c r="S35" s="485"/>
      <c r="T35" s="484">
        <v>24.58</v>
      </c>
      <c r="U35" s="487">
        <v>22.74</v>
      </c>
      <c r="V35" s="488">
        <v>1.84</v>
      </c>
      <c r="W35" s="267">
        <f t="shared" si="5"/>
        <v>0</v>
      </c>
      <c r="X35" s="244">
        <f t="shared" si="3"/>
        <v>24.58</v>
      </c>
      <c r="Y35" s="513">
        <v>24.58</v>
      </c>
      <c r="Z35" s="514">
        <v>0</v>
      </c>
      <c r="AA35" s="2"/>
    </row>
    <row r="36" spans="1:28" ht="21" customHeight="1">
      <c r="A36" s="245" t="s">
        <v>189</v>
      </c>
      <c r="B36" s="243" t="s">
        <v>220</v>
      </c>
      <c r="C36" s="483">
        <v>3</v>
      </c>
      <c r="D36" s="484">
        <v>692.15</v>
      </c>
      <c r="E36" s="485"/>
      <c r="F36" s="484"/>
      <c r="G36" s="485"/>
      <c r="H36" s="486"/>
      <c r="I36" s="485"/>
      <c r="J36" s="484"/>
      <c r="K36" s="485">
        <v>1</v>
      </c>
      <c r="L36" s="484">
        <v>105.82</v>
      </c>
      <c r="M36" s="485"/>
      <c r="N36" s="484"/>
      <c r="O36" s="485"/>
      <c r="P36" s="484"/>
      <c r="Q36" s="485">
        <v>1</v>
      </c>
      <c r="R36" s="484">
        <v>213.14</v>
      </c>
      <c r="S36" s="485">
        <v>1</v>
      </c>
      <c r="T36" s="484">
        <v>7.62</v>
      </c>
      <c r="U36" s="487">
        <v>911.24</v>
      </c>
      <c r="V36" s="488">
        <v>107.49</v>
      </c>
      <c r="W36" s="267">
        <f>SUM(C36,E36,G36,I36,K36,M36,O36,Q36,S36)</f>
        <v>6</v>
      </c>
      <c r="X36" s="244">
        <f t="shared" si="3"/>
        <v>1018.73</v>
      </c>
      <c r="Y36" s="513">
        <v>1113.74</v>
      </c>
      <c r="Z36" s="514">
        <v>95.01</v>
      </c>
      <c r="AA36" s="2"/>
    </row>
    <row r="37" spans="1:28" ht="21" customHeight="1">
      <c r="A37" s="245" t="s">
        <v>190</v>
      </c>
      <c r="B37" s="243" t="s">
        <v>221</v>
      </c>
      <c r="C37" s="483"/>
      <c r="D37" s="484"/>
      <c r="E37" s="485"/>
      <c r="F37" s="486"/>
      <c r="G37" s="485"/>
      <c r="H37" s="486"/>
      <c r="I37" s="485"/>
      <c r="J37" s="484"/>
      <c r="K37" s="485"/>
      <c r="L37" s="484"/>
      <c r="M37" s="485">
        <v>1</v>
      </c>
      <c r="N37" s="484">
        <v>106.3</v>
      </c>
      <c r="O37" s="485"/>
      <c r="P37" s="484"/>
      <c r="Q37" s="485"/>
      <c r="R37" s="484"/>
      <c r="S37" s="485">
        <v>2</v>
      </c>
      <c r="T37" s="484">
        <v>344.16</v>
      </c>
      <c r="U37" s="487">
        <v>109.26</v>
      </c>
      <c r="V37" s="494">
        <v>341.2</v>
      </c>
      <c r="W37" s="267">
        <f t="shared" si="5"/>
        <v>3</v>
      </c>
      <c r="X37" s="244">
        <f t="shared" ref="X37:X43" si="7">SUM(D37,F37,H37,J37,L37,N37,P37,R37,T37)</f>
        <v>450.46000000000004</v>
      </c>
      <c r="Y37" s="513">
        <v>450.46</v>
      </c>
      <c r="Z37" s="514">
        <v>274.29000000000002</v>
      </c>
      <c r="AA37" s="2"/>
    </row>
    <row r="38" spans="1:28" ht="21" customHeight="1">
      <c r="A38" s="245" t="s">
        <v>191</v>
      </c>
      <c r="B38" s="243" t="s">
        <v>222</v>
      </c>
      <c r="C38" s="483"/>
      <c r="D38" s="484"/>
      <c r="E38" s="485"/>
      <c r="F38" s="484"/>
      <c r="G38" s="485"/>
      <c r="H38" s="486"/>
      <c r="I38" s="485"/>
      <c r="J38" s="484"/>
      <c r="K38" s="485">
        <v>1</v>
      </c>
      <c r="L38" s="484">
        <v>95.09</v>
      </c>
      <c r="M38" s="485"/>
      <c r="N38" s="484"/>
      <c r="O38" s="485"/>
      <c r="P38" s="484"/>
      <c r="Q38" s="485"/>
      <c r="R38" s="484"/>
      <c r="S38" s="485"/>
      <c r="T38" s="484"/>
      <c r="U38" s="487">
        <v>27.93</v>
      </c>
      <c r="V38" s="495">
        <v>67.16</v>
      </c>
      <c r="W38" s="267">
        <f t="shared" si="5"/>
        <v>1</v>
      </c>
      <c r="X38" s="244">
        <f t="shared" si="7"/>
        <v>95.09</v>
      </c>
      <c r="Y38" s="513">
        <v>95.09</v>
      </c>
      <c r="Z38" s="514">
        <v>0</v>
      </c>
      <c r="AA38" s="2"/>
    </row>
    <row r="39" spans="1:28" ht="21" customHeight="1">
      <c r="A39" s="245" t="s">
        <v>192</v>
      </c>
      <c r="B39" s="243" t="s">
        <v>223</v>
      </c>
      <c r="C39" s="483"/>
      <c r="D39" s="484"/>
      <c r="E39" s="485"/>
      <c r="F39" s="486"/>
      <c r="G39" s="485"/>
      <c r="H39" s="486"/>
      <c r="I39" s="485"/>
      <c r="J39" s="484"/>
      <c r="K39" s="485"/>
      <c r="L39" s="484"/>
      <c r="M39" s="485"/>
      <c r="N39" s="484"/>
      <c r="O39" s="485"/>
      <c r="P39" s="484"/>
      <c r="Q39" s="485"/>
      <c r="R39" s="484"/>
      <c r="S39" s="485"/>
      <c r="T39" s="484"/>
      <c r="U39" s="487"/>
      <c r="V39" s="495"/>
      <c r="W39" s="267">
        <f t="shared" si="5"/>
        <v>0</v>
      </c>
      <c r="X39" s="244">
        <f t="shared" si="7"/>
        <v>0</v>
      </c>
      <c r="Y39" s="513"/>
      <c r="Z39" s="514"/>
      <c r="AA39" s="2"/>
    </row>
    <row r="40" spans="1:28" ht="21" customHeight="1">
      <c r="A40" s="245" t="s">
        <v>193</v>
      </c>
      <c r="B40" s="243" t="s">
        <v>224</v>
      </c>
      <c r="C40" s="483"/>
      <c r="D40" s="484"/>
      <c r="E40" s="485"/>
      <c r="F40" s="484"/>
      <c r="G40" s="485"/>
      <c r="H40" s="486"/>
      <c r="I40" s="485"/>
      <c r="J40" s="484"/>
      <c r="K40" s="485"/>
      <c r="L40" s="484"/>
      <c r="M40" s="485"/>
      <c r="N40" s="484"/>
      <c r="O40" s="485"/>
      <c r="P40" s="484"/>
      <c r="Q40" s="485"/>
      <c r="R40" s="484"/>
      <c r="S40" s="485"/>
      <c r="T40" s="484"/>
      <c r="U40" s="487"/>
      <c r="V40" s="495"/>
      <c r="W40" s="267">
        <f t="shared" si="5"/>
        <v>0</v>
      </c>
      <c r="X40" s="244">
        <f t="shared" si="7"/>
        <v>0</v>
      </c>
      <c r="Y40" s="513"/>
      <c r="Z40" s="514"/>
      <c r="AA40" s="2"/>
    </row>
    <row r="41" spans="1:28" ht="21" customHeight="1">
      <c r="A41" s="245" t="s">
        <v>194</v>
      </c>
      <c r="B41" s="243" t="s">
        <v>225</v>
      </c>
      <c r="C41" s="483"/>
      <c r="D41" s="484"/>
      <c r="E41" s="485">
        <v>1</v>
      </c>
      <c r="F41" s="486">
        <v>27.3</v>
      </c>
      <c r="G41" s="485"/>
      <c r="H41" s="486"/>
      <c r="I41" s="485"/>
      <c r="J41" s="484"/>
      <c r="K41" s="485"/>
      <c r="L41" s="484"/>
      <c r="M41" s="485"/>
      <c r="N41" s="484"/>
      <c r="O41" s="485"/>
      <c r="P41" s="484"/>
      <c r="Q41" s="485"/>
      <c r="R41" s="484"/>
      <c r="S41" s="485"/>
      <c r="T41" s="484"/>
      <c r="U41" s="487">
        <v>21.82</v>
      </c>
      <c r="V41" s="495">
        <v>5.48</v>
      </c>
      <c r="W41" s="267">
        <f t="shared" si="5"/>
        <v>1</v>
      </c>
      <c r="X41" s="244">
        <f t="shared" si="7"/>
        <v>27.3</v>
      </c>
      <c r="Y41" s="513">
        <v>27.3</v>
      </c>
      <c r="Z41" s="514">
        <v>0</v>
      </c>
      <c r="AA41" s="2"/>
    </row>
    <row r="42" spans="1:28" ht="21" customHeight="1" thickBot="1">
      <c r="A42" s="502" t="s">
        <v>195</v>
      </c>
      <c r="B42" s="799" t="s">
        <v>226</v>
      </c>
      <c r="C42" s="496"/>
      <c r="D42" s="497"/>
      <c r="E42" s="498"/>
      <c r="F42" s="497"/>
      <c r="G42" s="498"/>
      <c r="H42" s="499"/>
      <c r="I42" s="498"/>
      <c r="J42" s="497"/>
      <c r="K42" s="498">
        <v>1</v>
      </c>
      <c r="L42" s="497">
        <v>3.38</v>
      </c>
      <c r="M42" s="498"/>
      <c r="N42" s="497"/>
      <c r="O42" s="498"/>
      <c r="P42" s="497"/>
      <c r="Q42" s="498"/>
      <c r="R42" s="497"/>
      <c r="S42" s="498"/>
      <c r="T42" s="497">
        <v>711.45</v>
      </c>
      <c r="U42" s="500">
        <v>704.98</v>
      </c>
      <c r="V42" s="501">
        <v>9.85</v>
      </c>
      <c r="W42" s="503">
        <f t="shared" si="5"/>
        <v>1</v>
      </c>
      <c r="X42" s="504">
        <f t="shared" si="7"/>
        <v>714.83</v>
      </c>
      <c r="Y42" s="516">
        <v>714.83</v>
      </c>
      <c r="Z42" s="517">
        <v>0</v>
      </c>
      <c r="AA42" s="2"/>
    </row>
    <row r="43" spans="1:28" ht="21" customHeight="1" thickBot="1">
      <c r="A43" s="1001" t="s">
        <v>87</v>
      </c>
      <c r="B43" s="1002"/>
      <c r="C43" s="505">
        <f>SUM(C10:C42)</f>
        <v>30</v>
      </c>
      <c r="D43" s="506">
        <f>SUM(D10:D42)</f>
        <v>4112.8099999999995</v>
      </c>
      <c r="E43" s="507">
        <f t="shared" ref="E43:V43" si="8">SUM(E10:E42)</f>
        <v>6</v>
      </c>
      <c r="F43" s="506">
        <f>SUM(F10:F42)</f>
        <v>204.79000000000002</v>
      </c>
      <c r="G43" s="507">
        <f t="shared" si="8"/>
        <v>1</v>
      </c>
      <c r="H43" s="797">
        <v>12.39</v>
      </c>
      <c r="I43" s="507">
        <f t="shared" si="8"/>
        <v>0</v>
      </c>
      <c r="J43" s="506">
        <f t="shared" si="8"/>
        <v>0</v>
      </c>
      <c r="K43" s="507">
        <f t="shared" si="8"/>
        <v>7</v>
      </c>
      <c r="L43" s="506">
        <f t="shared" si="8"/>
        <v>835.49</v>
      </c>
      <c r="M43" s="507">
        <f t="shared" si="8"/>
        <v>1</v>
      </c>
      <c r="N43" s="506">
        <f>SUM(N10:N42)</f>
        <v>106.3</v>
      </c>
      <c r="O43" s="507">
        <f>SUM(O10:O42)</f>
        <v>1</v>
      </c>
      <c r="P43" s="506">
        <f t="shared" si="8"/>
        <v>24.04</v>
      </c>
      <c r="Q43" s="507">
        <f t="shared" si="8"/>
        <v>6</v>
      </c>
      <c r="R43" s="506">
        <f t="shared" si="8"/>
        <v>1345.33</v>
      </c>
      <c r="S43" s="507">
        <f t="shared" si="8"/>
        <v>13</v>
      </c>
      <c r="T43" s="506">
        <f t="shared" si="8"/>
        <v>4679.2</v>
      </c>
      <c r="U43" s="508">
        <f t="shared" si="8"/>
        <v>9450.9</v>
      </c>
      <c r="V43" s="506">
        <f t="shared" si="8"/>
        <v>1869.4</v>
      </c>
      <c r="W43" s="507">
        <f>SUM(C43,E43,G43,I43,K43,M43,O43,Q43,S43)</f>
        <v>65</v>
      </c>
      <c r="X43" s="506">
        <f t="shared" si="7"/>
        <v>11320.349999999999</v>
      </c>
      <c r="Y43" s="508">
        <f>SUM(Y10:Y42)</f>
        <v>9899.24</v>
      </c>
      <c r="Z43" s="506">
        <f>SUM(Z10:Z42)</f>
        <v>1478.82</v>
      </c>
      <c r="AA43" s="2"/>
    </row>
    <row r="44" spans="1:28" ht="14.25">
      <c r="A44" s="1"/>
      <c r="B44" s="1"/>
      <c r="C44" s="1"/>
      <c r="D44" s="48"/>
      <c r="E44" s="1"/>
      <c r="F44" s="48"/>
      <c r="G44" s="1"/>
      <c r="H44" s="1"/>
      <c r="I44" s="1"/>
      <c r="J44" s="1"/>
      <c r="K44" s="1"/>
      <c r="L44" s="48"/>
      <c r="M44" s="1"/>
      <c r="N44" s="48"/>
      <c r="O44" s="1"/>
      <c r="P44" s="48"/>
      <c r="Q44" s="3"/>
      <c r="R44" s="50"/>
      <c r="S44" s="3"/>
      <c r="T44" s="50"/>
      <c r="U44" s="50"/>
      <c r="V44" s="50"/>
      <c r="W44" s="3"/>
      <c r="X44" s="51"/>
      <c r="Y44" s="1"/>
      <c r="Z44" s="1"/>
      <c r="AA44" s="1"/>
    </row>
    <row r="45" spans="1:28">
      <c r="A45" s="1"/>
      <c r="B45" s="1" t="s">
        <v>172</v>
      </c>
      <c r="C45" s="1"/>
      <c r="D45" s="48"/>
      <c r="E45" s="1"/>
      <c r="F45" s="48"/>
      <c r="G45" s="1"/>
      <c r="H45" s="1"/>
      <c r="I45" s="1"/>
      <c r="J45" s="1"/>
      <c r="K45" s="1"/>
      <c r="L45" s="48"/>
      <c r="M45" s="1"/>
      <c r="N45" s="48"/>
      <c r="O45" s="1"/>
      <c r="P45" s="48"/>
      <c r="Q45" s="1"/>
      <c r="R45" s="48"/>
      <c r="S45" s="1"/>
      <c r="T45" s="48"/>
      <c r="U45" s="48"/>
      <c r="V45" s="48"/>
      <c r="W45" s="1"/>
      <c r="X45" s="52"/>
      <c r="Y45" s="1"/>
      <c r="Z45" s="1"/>
      <c r="AA45" s="1"/>
    </row>
    <row r="46" spans="1:28">
      <c r="H46"/>
    </row>
    <row r="47" spans="1:28">
      <c r="H47"/>
    </row>
    <row r="48" spans="1:28">
      <c r="C48" s="107"/>
      <c r="D48" s="102"/>
      <c r="H48"/>
      <c r="I48" s="108"/>
      <c r="J48" s="109"/>
    </row>
    <row r="49" spans="3:10">
      <c r="D49" s="102"/>
      <c r="H49"/>
      <c r="I49" s="108"/>
      <c r="J49" s="102"/>
    </row>
    <row r="50" spans="3:10">
      <c r="C50" s="107"/>
      <c r="D50" s="102"/>
      <c r="H50"/>
      <c r="I50" s="108"/>
      <c r="J50" s="102"/>
    </row>
    <row r="51" spans="3:10">
      <c r="C51" s="107"/>
      <c r="D51" s="102"/>
      <c r="H51"/>
      <c r="I51" s="108"/>
      <c r="J51" s="102"/>
    </row>
    <row r="52" spans="3:10">
      <c r="C52" s="107"/>
      <c r="D52" s="102"/>
      <c r="H52"/>
      <c r="I52" s="102"/>
      <c r="J52" s="102"/>
    </row>
    <row r="53" spans="3:10">
      <c r="C53" s="107"/>
      <c r="D53" s="102"/>
      <c r="H53"/>
      <c r="I53" s="108"/>
      <c r="J53" s="102"/>
    </row>
    <row r="54" spans="3:10">
      <c r="C54" s="107"/>
      <c r="D54" s="102"/>
      <c r="H54"/>
      <c r="I54" s="108"/>
      <c r="J54" s="102"/>
    </row>
    <row r="55" spans="3:10">
      <c r="D55" s="102"/>
      <c r="H55"/>
      <c r="I55" s="102"/>
      <c r="J55" s="102"/>
    </row>
    <row r="56" spans="3:10">
      <c r="C56" s="107"/>
      <c r="D56" s="102"/>
      <c r="H56"/>
      <c r="I56" s="110"/>
      <c r="J56" s="102"/>
    </row>
    <row r="57" spans="3:10">
      <c r="F57" s="107"/>
      <c r="H57"/>
    </row>
    <row r="58" spans="3:10">
      <c r="H58"/>
    </row>
    <row r="59" spans="3:10">
      <c r="H59"/>
    </row>
    <row r="60" spans="3:10">
      <c r="H60"/>
    </row>
    <row r="61" spans="3:10">
      <c r="H61"/>
    </row>
    <row r="62" spans="3:10">
      <c r="H62"/>
    </row>
    <row r="63" spans="3:10">
      <c r="H63"/>
    </row>
    <row r="64" spans="3:10">
      <c r="H64"/>
    </row>
    <row r="65" spans="7:8">
      <c r="H65"/>
    </row>
    <row r="66" spans="7:8">
      <c r="H66"/>
    </row>
    <row r="67" spans="7:8">
      <c r="H67"/>
    </row>
    <row r="68" spans="7:8">
      <c r="H68"/>
    </row>
    <row r="69" spans="7:8">
      <c r="H69"/>
    </row>
    <row r="70" spans="7:8">
      <c r="H70"/>
    </row>
    <row r="71" spans="7:8">
      <c r="H71"/>
    </row>
    <row r="72" spans="7:8">
      <c r="H72"/>
    </row>
    <row r="73" spans="7:8">
      <c r="H73"/>
    </row>
    <row r="74" spans="7:8">
      <c r="H74"/>
    </row>
    <row r="75" spans="7:8">
      <c r="G75" s="49"/>
    </row>
    <row r="76" spans="7:8">
      <c r="H76"/>
    </row>
  </sheetData>
  <mergeCells count="28">
    <mergeCell ref="A2:O2"/>
    <mergeCell ref="U6:V6"/>
    <mergeCell ref="A43:B43"/>
    <mergeCell ref="C4:T4"/>
    <mergeCell ref="C5:D6"/>
    <mergeCell ref="E5:F6"/>
    <mergeCell ref="G5:H6"/>
    <mergeCell ref="K5:L6"/>
    <mergeCell ref="M5:N6"/>
    <mergeCell ref="O5:P6"/>
    <mergeCell ref="Q5:R6"/>
    <mergeCell ref="S5:T6"/>
    <mergeCell ref="G7:H8"/>
    <mergeCell ref="I7:J8"/>
    <mergeCell ref="E7:F8"/>
    <mergeCell ref="C7:D8"/>
    <mergeCell ref="K7:L8"/>
    <mergeCell ref="Z4:Z8"/>
    <mergeCell ref="Y4:Y8"/>
    <mergeCell ref="A4:A9"/>
    <mergeCell ref="B4:B9"/>
    <mergeCell ref="W4:X8"/>
    <mergeCell ref="U4:V5"/>
    <mergeCell ref="M7:N8"/>
    <mergeCell ref="O7:P8"/>
    <mergeCell ref="Q7:R8"/>
    <mergeCell ref="S7:T8"/>
    <mergeCell ref="I5:J6"/>
  </mergeCells>
  <phoneticPr fontId="9" type="noConversion"/>
  <printOptions horizontalCentered="1"/>
  <pageMargins left="0.15748031496062992" right="0.19685039370078741" top="0.55118110236220474" bottom="0.78740157480314965" header="0.27559055118110237" footer="0.51181102362204722"/>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theme="0"/>
  </sheetPr>
  <dimension ref="A1:H25"/>
  <sheetViews>
    <sheetView workbookViewId="0">
      <selection activeCell="N23" sqref="N23"/>
    </sheetView>
  </sheetViews>
  <sheetFormatPr defaultRowHeight="12.75"/>
  <cols>
    <col min="1" max="1" width="5.42578125" customWidth="1"/>
    <col min="2" max="2" width="16.5703125" customWidth="1"/>
    <col min="3" max="3" width="14.140625" customWidth="1"/>
    <col min="4" max="4" width="15" customWidth="1"/>
    <col min="5" max="5" width="9.140625" hidden="1" customWidth="1"/>
    <col min="6" max="6" width="17.28515625" customWidth="1"/>
    <col min="7" max="7" width="31.28515625" customWidth="1"/>
    <col min="8" max="8" width="17.140625" customWidth="1"/>
  </cols>
  <sheetData>
    <row r="1" spans="1:8" ht="15.75">
      <c r="A1" s="276" t="s">
        <v>56</v>
      </c>
      <c r="B1" s="276"/>
      <c r="C1" s="277"/>
      <c r="D1" s="341"/>
      <c r="E1" s="341"/>
      <c r="F1" s="341"/>
      <c r="G1" s="341"/>
      <c r="H1" s="4"/>
    </row>
    <row r="2" spans="1:8" ht="15.75">
      <c r="A2" s="308" t="s">
        <v>57</v>
      </c>
      <c r="B2" s="308"/>
      <c r="C2" s="309"/>
      <c r="D2" s="338"/>
      <c r="E2" s="339"/>
      <c r="F2" s="339"/>
      <c r="G2" s="340"/>
      <c r="H2" s="4"/>
    </row>
    <row r="3" spans="1:8" ht="17.25" customHeight="1">
      <c r="A3" s="310"/>
      <c r="B3" s="310"/>
      <c r="C3" s="337"/>
      <c r="D3" s="337"/>
      <c r="E3" s="337"/>
      <c r="F3" s="337"/>
      <c r="G3" s="342"/>
      <c r="H3" s="188"/>
    </row>
    <row r="4" spans="1:8" ht="15">
      <c r="A4" s="1010" t="s">
        <v>177</v>
      </c>
      <c r="B4" s="1010"/>
      <c r="C4" s="1010"/>
      <c r="D4" s="1010"/>
      <c r="E4" s="1010"/>
      <c r="F4" s="1010"/>
      <c r="G4" s="1010"/>
      <c r="H4" s="1010"/>
    </row>
    <row r="5" spans="1:8" ht="13.5" thickBot="1">
      <c r="A5" s="4"/>
      <c r="B5" s="4"/>
      <c r="C5" s="4"/>
      <c r="D5" s="4"/>
      <c r="E5" s="4"/>
      <c r="F5" s="4"/>
      <c r="G5" s="4"/>
      <c r="H5" s="4"/>
    </row>
    <row r="6" spans="1:8" ht="28.5" customHeight="1" thickBot="1">
      <c r="A6" s="465" t="s">
        <v>22</v>
      </c>
      <c r="B6" s="466" t="s">
        <v>0</v>
      </c>
      <c r="C6" s="467" t="s">
        <v>40</v>
      </c>
      <c r="D6" s="468" t="s">
        <v>2</v>
      </c>
      <c r="E6" s="468" t="s">
        <v>2</v>
      </c>
      <c r="F6" s="468" t="s">
        <v>125</v>
      </c>
      <c r="G6" s="469" t="s">
        <v>152</v>
      </c>
      <c r="H6" s="184"/>
    </row>
    <row r="7" spans="1:8" ht="15" thickBot="1">
      <c r="A7" s="470"/>
      <c r="B7" s="470"/>
      <c r="C7" s="471" t="s">
        <v>3</v>
      </c>
      <c r="D7" s="472" t="s">
        <v>3</v>
      </c>
      <c r="E7" s="471" t="s">
        <v>3</v>
      </c>
      <c r="F7" s="473" t="s">
        <v>153</v>
      </c>
      <c r="G7" s="472" t="s">
        <v>3</v>
      </c>
      <c r="H7" s="4"/>
    </row>
    <row r="8" spans="1:8" ht="14.25">
      <c r="A8" s="224" t="s">
        <v>23</v>
      </c>
      <c r="B8" s="225" t="s">
        <v>5</v>
      </c>
      <c r="C8" s="226"/>
      <c r="D8" s="226"/>
      <c r="E8" s="227"/>
      <c r="F8" s="228"/>
      <c r="G8" s="229"/>
      <c r="H8" s="64"/>
    </row>
    <row r="9" spans="1:8" ht="14.25">
      <c r="A9" s="230" t="s">
        <v>24</v>
      </c>
      <c r="B9" s="231" t="s">
        <v>6</v>
      </c>
      <c r="C9" s="232"/>
      <c r="D9" s="232"/>
      <c r="E9" s="233"/>
      <c r="F9" s="234"/>
      <c r="G9" s="235"/>
      <c r="H9" s="64"/>
    </row>
    <row r="10" spans="1:8" ht="14.25">
      <c r="A10" s="230" t="s">
        <v>25</v>
      </c>
      <c r="B10" s="231" t="s">
        <v>7</v>
      </c>
      <c r="C10" s="233"/>
      <c r="D10" s="233"/>
      <c r="E10" s="233"/>
      <c r="F10" s="234"/>
      <c r="G10" s="235"/>
      <c r="H10" s="64"/>
    </row>
    <row r="11" spans="1:8" ht="14.25">
      <c r="A11" s="230" t="s">
        <v>26</v>
      </c>
      <c r="B11" s="231" t="s">
        <v>8</v>
      </c>
      <c r="C11" s="232"/>
      <c r="D11" s="232"/>
      <c r="E11" s="233"/>
      <c r="F11" s="234"/>
      <c r="G11" s="235"/>
      <c r="H11" s="64"/>
    </row>
    <row r="12" spans="1:8" ht="14.25">
      <c r="A12" s="230" t="s">
        <v>27</v>
      </c>
      <c r="B12" s="231" t="s">
        <v>9</v>
      </c>
      <c r="C12" s="232"/>
      <c r="D12" s="232"/>
      <c r="E12" s="233"/>
      <c r="F12" s="234"/>
      <c r="G12" s="235"/>
      <c r="H12" s="64"/>
    </row>
    <row r="13" spans="1:8" ht="14.25">
      <c r="A13" s="230" t="s">
        <v>28</v>
      </c>
      <c r="B13" s="231" t="s">
        <v>10</v>
      </c>
      <c r="C13" s="232"/>
      <c r="D13" s="232"/>
      <c r="E13" s="233"/>
      <c r="F13" s="234"/>
      <c r="G13" s="235"/>
      <c r="H13" s="64"/>
    </row>
    <row r="14" spans="1:8" ht="15" thickBot="1">
      <c r="A14" s="230" t="s">
        <v>29</v>
      </c>
      <c r="B14" s="231" t="s">
        <v>11</v>
      </c>
      <c r="C14" s="236"/>
      <c r="D14" s="236"/>
      <c r="E14" s="233"/>
      <c r="F14" s="234"/>
      <c r="G14" s="235"/>
      <c r="H14" s="64"/>
    </row>
    <row r="15" spans="1:8" ht="15" thickBot="1">
      <c r="A15" s="230" t="s">
        <v>30</v>
      </c>
      <c r="B15" s="231" t="s">
        <v>12</v>
      </c>
      <c r="C15" s="815">
        <v>65</v>
      </c>
      <c r="D15" s="518">
        <v>21</v>
      </c>
      <c r="E15" s="815">
        <v>11</v>
      </c>
      <c r="F15" s="519">
        <v>9</v>
      </c>
      <c r="G15" s="235">
        <v>35</v>
      </c>
      <c r="H15" s="64"/>
    </row>
    <row r="16" spans="1:8" ht="14.25">
      <c r="A16" s="230" t="s">
        <v>31</v>
      </c>
      <c r="B16" s="231" t="s">
        <v>13</v>
      </c>
      <c r="C16" s="237"/>
      <c r="D16" s="237"/>
      <c r="E16" s="233"/>
      <c r="F16" s="234"/>
      <c r="G16" s="235"/>
      <c r="H16" s="64"/>
    </row>
    <row r="17" spans="1:8" ht="14.25">
      <c r="A17" s="230" t="s">
        <v>32</v>
      </c>
      <c r="B17" s="231" t="s">
        <v>14</v>
      </c>
      <c r="C17" s="232"/>
      <c r="D17" s="232"/>
      <c r="E17" s="233"/>
      <c r="F17" s="234"/>
      <c r="G17" s="235"/>
      <c r="H17" s="64"/>
    </row>
    <row r="18" spans="1:8" ht="14.25">
      <c r="A18" s="230" t="s">
        <v>33</v>
      </c>
      <c r="B18" s="231" t="s">
        <v>15</v>
      </c>
      <c r="C18" s="232"/>
      <c r="D18" s="232"/>
      <c r="E18" s="233"/>
      <c r="F18" s="234"/>
      <c r="G18" s="235"/>
      <c r="H18" s="64"/>
    </row>
    <row r="19" spans="1:8" ht="14.25">
      <c r="A19" s="230" t="s">
        <v>34</v>
      </c>
      <c r="B19" s="231" t="s">
        <v>16</v>
      </c>
      <c r="C19" s="232"/>
      <c r="D19" s="232"/>
      <c r="E19" s="233"/>
      <c r="F19" s="234"/>
      <c r="G19" s="235"/>
      <c r="H19" s="64"/>
    </row>
    <row r="20" spans="1:8" ht="14.25">
      <c r="A20" s="230" t="s">
        <v>35</v>
      </c>
      <c r="B20" s="238" t="s">
        <v>41</v>
      </c>
      <c r="C20" s="233"/>
      <c r="D20" s="233"/>
      <c r="E20" s="233"/>
      <c r="F20" s="234"/>
      <c r="G20" s="235"/>
      <c r="H20" s="64"/>
    </row>
    <row r="21" spans="1:8" ht="14.25">
      <c r="A21" s="230" t="s">
        <v>36</v>
      </c>
      <c r="B21" s="231" t="s">
        <v>17</v>
      </c>
      <c r="C21" s="232"/>
      <c r="D21" s="232"/>
      <c r="E21" s="233"/>
      <c r="F21" s="234"/>
      <c r="G21" s="235"/>
      <c r="H21" s="64"/>
    </row>
    <row r="22" spans="1:8" ht="14.25">
      <c r="A22" s="230" t="s">
        <v>37</v>
      </c>
      <c r="B22" s="231" t="s">
        <v>18</v>
      </c>
      <c r="C22" s="232"/>
      <c r="D22" s="232"/>
      <c r="E22" s="233"/>
      <c r="F22" s="234"/>
      <c r="G22" s="235"/>
      <c r="H22" s="64"/>
    </row>
    <row r="23" spans="1:8" ht="14.25">
      <c r="A23" s="230" t="s">
        <v>38</v>
      </c>
      <c r="B23" s="231" t="s">
        <v>19</v>
      </c>
      <c r="C23" s="232"/>
      <c r="D23" s="232"/>
      <c r="E23" s="233"/>
      <c r="F23" s="234"/>
      <c r="G23" s="235"/>
      <c r="H23" s="64"/>
    </row>
    <row r="24" spans="1:8" ht="15" thickBot="1">
      <c r="A24" s="239" t="s">
        <v>39</v>
      </c>
      <c r="B24" s="240" t="s">
        <v>20</v>
      </c>
      <c r="C24" s="462"/>
      <c r="D24" s="462"/>
      <c r="E24" s="462"/>
      <c r="F24" s="463"/>
      <c r="G24" s="464"/>
      <c r="H24" s="64"/>
    </row>
    <row r="25" spans="1:8" ht="13.5" thickBot="1">
      <c r="A25" s="1008" t="s">
        <v>58</v>
      </c>
      <c r="B25" s="1009"/>
      <c r="C25" s="474">
        <f>SUM(C8:C24)</f>
        <v>65</v>
      </c>
      <c r="D25" s="475">
        <f t="shared" ref="D25:G25" si="0">SUM(D8:D24)</f>
        <v>21</v>
      </c>
      <c r="E25" s="476">
        <f t="shared" si="0"/>
        <v>11</v>
      </c>
      <c r="F25" s="477">
        <f t="shared" si="0"/>
        <v>9</v>
      </c>
      <c r="G25" s="478">
        <f t="shared" si="0"/>
        <v>35</v>
      </c>
    </row>
  </sheetData>
  <mergeCells count="2">
    <mergeCell ref="A25:B25"/>
    <mergeCell ref="A4:H4"/>
  </mergeCells>
  <phoneticPr fontId="9" type="noConversion"/>
  <conditionalFormatting sqref="B6:B24">
    <cfRule type="colorScale" priority="12">
      <colorScale>
        <cfvo type="min"/>
        <cfvo type="percentile" val="50"/>
        <cfvo type="max"/>
        <color rgb="FFF8696B"/>
        <color rgb="FFFFEB84"/>
        <color rgb="FF5A8AC6"/>
      </colorScale>
    </cfRule>
  </conditionalFormatting>
  <conditionalFormatting sqref="D6">
    <cfRule type="colorScale" priority="4">
      <colorScale>
        <cfvo type="min"/>
        <cfvo type="percentile" val="50"/>
        <cfvo type="max"/>
        <color rgb="FFF8696B"/>
        <color rgb="FFFFEB84"/>
        <color rgb="FF5A8AC6"/>
      </colorScale>
    </cfRule>
  </conditionalFormatting>
  <conditionalFormatting sqref="G7:G24 A6:F24">
    <cfRule type="colorScale" priority="13">
      <colorScale>
        <cfvo type="min"/>
        <cfvo type="percentile" val="50"/>
        <cfvo type="max"/>
        <color rgb="FFF8696B"/>
        <color rgb="FFFFEB84"/>
        <color rgb="FF5A8AC6"/>
      </colorScale>
    </cfRule>
  </conditionalFormatting>
  <pageMargins left="0.75" right="0.75" top="0.78" bottom="1" header="0.5" footer="0.5"/>
  <pageSetup paperSize="9" scale="86" orientation="portrait" r:id="rId1"/>
  <headerFooter alignWithMargins="0"/>
  <colBreaks count="1" manualBreakCount="1">
    <brk id="7"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92D050"/>
    <pageSetUpPr fitToPage="1"/>
  </sheetPr>
  <dimension ref="A1:M209"/>
  <sheetViews>
    <sheetView topLeftCell="A166" zoomScale="85" zoomScaleNormal="85" workbookViewId="0">
      <selection activeCell="P186" sqref="P186"/>
    </sheetView>
  </sheetViews>
  <sheetFormatPr defaultRowHeight="12.75"/>
  <cols>
    <col min="1" max="1" width="6.5703125" customWidth="1"/>
    <col min="2" max="3" width="19.5703125" customWidth="1"/>
    <col min="4" max="4" width="16.85546875" bestFit="1" customWidth="1"/>
    <col min="5" max="5" width="16.7109375" style="49" customWidth="1"/>
    <col min="6" max="8" width="21.140625" style="49" customWidth="1"/>
    <col min="9" max="9" width="16.85546875" style="63" bestFit="1" customWidth="1"/>
    <col min="10" max="10" width="18.85546875" customWidth="1"/>
    <col min="11" max="11" width="23" customWidth="1"/>
    <col min="12" max="12" width="12.5703125" customWidth="1"/>
    <col min="13" max="13" width="17" customWidth="1"/>
  </cols>
  <sheetData>
    <row r="1" spans="1:13" s="106" customFormat="1" ht="15.75">
      <c r="A1" s="281" t="s">
        <v>82</v>
      </c>
      <c r="B1" s="282"/>
      <c r="C1" s="282"/>
      <c r="D1" s="282"/>
      <c r="E1" s="283"/>
      <c r="F1" s="283"/>
      <c r="G1" s="283"/>
      <c r="H1" s="283"/>
      <c r="I1" s="284"/>
      <c r="J1" s="282"/>
      <c r="K1" s="282"/>
      <c r="L1" s="282"/>
      <c r="M1" s="282"/>
    </row>
    <row r="2" spans="1:13" s="106" customFormat="1" ht="16.5" thickBot="1">
      <c r="A2" s="311" t="s">
        <v>81</v>
      </c>
      <c r="B2" s="312"/>
      <c r="C2" s="343"/>
      <c r="D2" s="343"/>
      <c r="E2" s="344"/>
      <c r="F2" s="344"/>
      <c r="G2" s="344"/>
      <c r="H2" s="344"/>
      <c r="I2" s="345"/>
      <c r="J2" s="282"/>
      <c r="K2" s="282"/>
      <c r="L2" s="282"/>
      <c r="M2" s="282"/>
    </row>
    <row r="3" spans="1:13" ht="15.75" thickBot="1">
      <c r="A3" s="313" t="s">
        <v>0</v>
      </c>
      <c r="B3" s="676" t="s">
        <v>335</v>
      </c>
      <c r="C3" s="353"/>
      <c r="D3" s="313"/>
      <c r="E3" s="314"/>
      <c r="F3" s="314"/>
      <c r="G3" s="314"/>
      <c r="H3" s="354"/>
      <c r="I3" s="346"/>
      <c r="J3" s="190"/>
      <c r="K3" s="189" t="s">
        <v>177</v>
      </c>
      <c r="L3" s="5"/>
      <c r="M3" s="5"/>
    </row>
    <row r="4" spans="1:13" ht="15.75" thickBot="1">
      <c r="A4" s="1019" t="s">
        <v>22</v>
      </c>
      <c r="B4" s="1029" t="s">
        <v>149</v>
      </c>
      <c r="C4" s="659"/>
      <c r="D4" s="1021" t="s">
        <v>158</v>
      </c>
      <c r="E4" s="1021"/>
      <c r="F4" s="1022"/>
      <c r="G4" s="1031" t="s">
        <v>150</v>
      </c>
      <c r="H4" s="382"/>
      <c r="I4" s="1023" t="s">
        <v>159</v>
      </c>
      <c r="J4" s="1024"/>
      <c r="K4" s="1025"/>
      <c r="L4" s="5"/>
      <c r="M4" s="5"/>
    </row>
    <row r="5" spans="1:13" ht="15.75" thickBot="1">
      <c r="A5" s="1020"/>
      <c r="B5" s="1030"/>
      <c r="C5" s="660"/>
      <c r="D5" s="1026" t="s">
        <v>1</v>
      </c>
      <c r="E5" s="1027"/>
      <c r="F5" s="383" t="s">
        <v>151</v>
      </c>
      <c r="G5" s="1032"/>
      <c r="H5" s="384"/>
      <c r="I5" s="1028" t="s">
        <v>1</v>
      </c>
      <c r="J5" s="1028"/>
      <c r="K5" s="385" t="s">
        <v>151</v>
      </c>
      <c r="L5" s="5"/>
      <c r="M5" s="5"/>
    </row>
    <row r="6" spans="1:13" ht="15.75" thickBot="1">
      <c r="A6" s="1020"/>
      <c r="B6" s="1030"/>
      <c r="C6" s="660" t="s">
        <v>117</v>
      </c>
      <c r="D6" s="1017" t="s">
        <v>161</v>
      </c>
      <c r="E6" s="386" t="s">
        <v>61</v>
      </c>
      <c r="F6" s="387" t="s">
        <v>63</v>
      </c>
      <c r="G6" s="1032"/>
      <c r="H6" s="384" t="s">
        <v>117</v>
      </c>
      <c r="I6" s="1019" t="s">
        <v>161</v>
      </c>
      <c r="J6" s="388" t="s">
        <v>61</v>
      </c>
      <c r="K6" s="389" t="s">
        <v>63</v>
      </c>
      <c r="L6" s="5" t="s">
        <v>419</v>
      </c>
      <c r="M6" s="5"/>
    </row>
    <row r="7" spans="1:13" ht="15.75" thickBot="1">
      <c r="A7" s="1020"/>
      <c r="B7" s="1030"/>
      <c r="C7" s="660"/>
      <c r="D7" s="1018"/>
      <c r="E7" s="390" t="s">
        <v>62</v>
      </c>
      <c r="F7" s="391" t="s">
        <v>64</v>
      </c>
      <c r="G7" s="1032"/>
      <c r="H7" s="384"/>
      <c r="I7" s="1020"/>
      <c r="J7" s="392" t="s">
        <v>62</v>
      </c>
      <c r="K7" s="393" t="s">
        <v>64</v>
      </c>
      <c r="L7" s="5" t="s">
        <v>420</v>
      </c>
      <c r="M7" s="5"/>
    </row>
    <row r="8" spans="1:13" ht="15.75" thickBot="1">
      <c r="A8" s="1020"/>
      <c r="B8" s="1030"/>
      <c r="C8" s="660"/>
      <c r="D8" s="716" t="s">
        <v>4</v>
      </c>
      <c r="E8" s="717" t="s">
        <v>4</v>
      </c>
      <c r="F8" s="718" t="s">
        <v>4</v>
      </c>
      <c r="G8" s="1032"/>
      <c r="H8" s="384"/>
      <c r="I8" s="719" t="s">
        <v>4</v>
      </c>
      <c r="J8" s="720" t="s">
        <v>4</v>
      </c>
      <c r="K8" s="721" t="s">
        <v>4</v>
      </c>
      <c r="L8" s="5"/>
      <c r="M8" s="5"/>
    </row>
    <row r="9" spans="1:13" ht="15">
      <c r="A9" s="672" t="s">
        <v>23</v>
      </c>
      <c r="B9" s="722" t="s">
        <v>327</v>
      </c>
      <c r="C9" s="723" t="s">
        <v>201</v>
      </c>
      <c r="D9" s="724"/>
      <c r="E9" s="725">
        <v>3529.78</v>
      </c>
      <c r="F9" s="726">
        <v>3529.78</v>
      </c>
      <c r="G9" s="755" t="s">
        <v>401</v>
      </c>
      <c r="H9" s="756" t="s">
        <v>220</v>
      </c>
      <c r="I9" s="757"/>
      <c r="J9" s="766">
        <v>604.44000000000005</v>
      </c>
      <c r="K9" s="768">
        <v>0</v>
      </c>
      <c r="L9" s="800"/>
      <c r="M9" s="5"/>
    </row>
    <row r="10" spans="1:13" ht="16.5" thickBot="1">
      <c r="A10" s="222"/>
      <c r="B10" s="675" t="s">
        <v>328</v>
      </c>
      <c r="C10" s="253"/>
      <c r="D10" s="678">
        <v>3667.9</v>
      </c>
      <c r="E10" s="53">
        <v>138.12</v>
      </c>
      <c r="F10" s="58">
        <v>138.12</v>
      </c>
      <c r="G10" s="765" t="s">
        <v>402</v>
      </c>
      <c r="H10" s="759"/>
      <c r="I10" s="760">
        <v>657.44</v>
      </c>
      <c r="J10" s="767">
        <v>53</v>
      </c>
      <c r="K10" s="769">
        <v>0</v>
      </c>
      <c r="L10" s="801">
        <v>657.44</v>
      </c>
      <c r="M10" s="6"/>
    </row>
    <row r="11" spans="1:13" ht="15">
      <c r="A11" s="221" t="s">
        <v>24</v>
      </c>
      <c r="B11" s="671" t="s">
        <v>327</v>
      </c>
      <c r="C11" s="252" t="s">
        <v>221</v>
      </c>
      <c r="D11" s="677"/>
      <c r="E11" s="54">
        <v>12711.69</v>
      </c>
      <c r="F11" s="60">
        <v>12602.69</v>
      </c>
      <c r="G11" s="755" t="s">
        <v>398</v>
      </c>
      <c r="H11" s="756" t="s">
        <v>218</v>
      </c>
      <c r="I11" s="757"/>
      <c r="J11" s="766">
        <v>578.15</v>
      </c>
      <c r="K11" s="768">
        <v>578.15</v>
      </c>
      <c r="L11" s="800"/>
      <c r="M11" s="6"/>
    </row>
    <row r="12" spans="1:13" ht="16.5" thickBot="1">
      <c r="A12" s="221"/>
      <c r="B12" s="675" t="s">
        <v>328</v>
      </c>
      <c r="C12" s="252"/>
      <c r="D12" s="678">
        <v>13491.89</v>
      </c>
      <c r="E12" s="54">
        <v>780.2</v>
      </c>
      <c r="F12" s="60">
        <v>439.2</v>
      </c>
      <c r="G12" s="758"/>
      <c r="H12" s="759"/>
      <c r="I12" s="760">
        <v>705.15</v>
      </c>
      <c r="J12" s="767">
        <v>127</v>
      </c>
      <c r="K12" s="769">
        <v>127.13</v>
      </c>
      <c r="L12" s="801">
        <v>705.15</v>
      </c>
      <c r="M12" s="6"/>
    </row>
    <row r="13" spans="1:13" ht="15">
      <c r="A13" s="223" t="s">
        <v>25</v>
      </c>
      <c r="B13" s="671" t="s">
        <v>327</v>
      </c>
      <c r="C13" s="254" t="s">
        <v>207</v>
      </c>
      <c r="D13" s="680"/>
      <c r="E13" s="55">
        <v>108.29</v>
      </c>
      <c r="F13" s="59">
        <v>0</v>
      </c>
      <c r="G13" s="727" t="s">
        <v>339</v>
      </c>
      <c r="H13" s="728" t="s">
        <v>196</v>
      </c>
      <c r="I13" s="729"/>
      <c r="J13" s="730">
        <v>338.46</v>
      </c>
      <c r="K13" s="726">
        <v>338.46</v>
      </c>
      <c r="L13" s="800"/>
      <c r="M13" s="6"/>
    </row>
    <row r="14" spans="1:13" ht="15.75" thickBot="1">
      <c r="A14" s="673"/>
      <c r="B14" s="679" t="s">
        <v>328</v>
      </c>
      <c r="C14" s="255"/>
      <c r="D14" s="687">
        <v>108.29</v>
      </c>
      <c r="E14" s="731">
        <v>0</v>
      </c>
      <c r="F14" s="697">
        <v>0</v>
      </c>
      <c r="G14" s="358"/>
      <c r="H14" s="257"/>
      <c r="I14" s="246">
        <v>346.2</v>
      </c>
      <c r="J14" s="694">
        <v>7.74</v>
      </c>
      <c r="K14" s="58">
        <v>7.74</v>
      </c>
      <c r="L14" s="800"/>
      <c r="M14" s="6"/>
    </row>
    <row r="15" spans="1:13" ht="15">
      <c r="A15" s="672" t="s">
        <v>26</v>
      </c>
      <c r="B15" s="722"/>
      <c r="C15" s="787" t="s">
        <v>410</v>
      </c>
      <c r="D15" s="734"/>
      <c r="E15" s="735"/>
      <c r="F15" s="726"/>
      <c r="G15" s="357"/>
      <c r="H15" s="256" t="s">
        <v>218</v>
      </c>
      <c r="I15" s="8"/>
      <c r="J15" s="693">
        <v>2473.9299999999998</v>
      </c>
      <c r="K15" s="60">
        <v>2473.9</v>
      </c>
      <c r="L15" s="800"/>
      <c r="M15" s="6"/>
    </row>
    <row r="16" spans="1:13" ht="15.75" thickBot="1">
      <c r="A16" s="221"/>
      <c r="B16" s="675"/>
      <c r="C16" s="788" t="s">
        <v>409</v>
      </c>
      <c r="D16" s="678"/>
      <c r="E16" s="54"/>
      <c r="F16" s="60"/>
      <c r="G16" s="362"/>
      <c r="H16" s="260"/>
      <c r="I16" s="732">
        <v>2644.33</v>
      </c>
      <c r="J16" s="696">
        <v>170.4</v>
      </c>
      <c r="K16" s="697">
        <v>0</v>
      </c>
      <c r="L16" s="801">
        <v>2990.53</v>
      </c>
      <c r="M16" s="6"/>
    </row>
    <row r="17" spans="1:13" ht="15">
      <c r="A17" s="223" t="s">
        <v>27</v>
      </c>
      <c r="B17" s="722" t="s">
        <v>330</v>
      </c>
      <c r="C17" s="723" t="s">
        <v>206</v>
      </c>
      <c r="D17" s="734"/>
      <c r="E17" s="735">
        <v>9788.14</v>
      </c>
      <c r="F17" s="726">
        <v>9729.15</v>
      </c>
      <c r="G17" s="727" t="s">
        <v>340</v>
      </c>
      <c r="H17" s="728" t="s">
        <v>196</v>
      </c>
      <c r="I17" s="729"/>
      <c r="J17" s="730">
        <v>179.4</v>
      </c>
      <c r="K17" s="726">
        <v>179.4</v>
      </c>
      <c r="L17" s="800"/>
      <c r="M17" s="6"/>
    </row>
    <row r="18" spans="1:13" ht="15.75" thickBot="1">
      <c r="A18" s="673"/>
      <c r="B18" s="679" t="s">
        <v>331</v>
      </c>
      <c r="C18" s="255"/>
      <c r="D18" s="687">
        <v>10398.75</v>
      </c>
      <c r="E18" s="731">
        <v>610.61</v>
      </c>
      <c r="F18" s="697">
        <v>608.15</v>
      </c>
      <c r="G18" s="358"/>
      <c r="H18" s="257"/>
      <c r="I18" s="246">
        <v>195.94</v>
      </c>
      <c r="J18" s="694">
        <v>16.54</v>
      </c>
      <c r="K18" s="58">
        <v>16.54</v>
      </c>
      <c r="L18" s="800"/>
      <c r="M18" s="6"/>
    </row>
    <row r="19" spans="1:13" ht="15">
      <c r="A19" s="672" t="s">
        <v>28</v>
      </c>
      <c r="B19" s="722"/>
      <c r="C19" s="787" t="s">
        <v>410</v>
      </c>
      <c r="D19" s="734"/>
      <c r="E19" s="735"/>
      <c r="F19" s="726"/>
      <c r="G19" s="357"/>
      <c r="H19" s="256" t="s">
        <v>223</v>
      </c>
      <c r="I19" s="8"/>
      <c r="J19" s="693">
        <v>169.03</v>
      </c>
      <c r="K19" s="60">
        <v>169.03</v>
      </c>
      <c r="L19" s="800"/>
      <c r="M19" s="6"/>
    </row>
    <row r="20" spans="1:13" ht="15.75" thickBot="1">
      <c r="A20" s="673"/>
      <c r="B20" s="679"/>
      <c r="C20" s="789" t="s">
        <v>413</v>
      </c>
      <c r="D20" s="687"/>
      <c r="E20" s="731"/>
      <c r="F20" s="697"/>
      <c r="G20" s="357"/>
      <c r="H20" s="256"/>
      <c r="I20" s="247">
        <v>179.37</v>
      </c>
      <c r="J20" s="693">
        <v>10.34</v>
      </c>
      <c r="K20" s="60">
        <v>10.34</v>
      </c>
      <c r="L20" s="800"/>
      <c r="M20" s="6"/>
    </row>
    <row r="21" spans="1:13" ht="15">
      <c r="A21" s="672" t="s">
        <v>29</v>
      </c>
      <c r="B21" s="722"/>
      <c r="C21" s="723"/>
      <c r="D21" s="724"/>
      <c r="E21" s="735"/>
      <c r="F21" s="726"/>
      <c r="G21" s="360"/>
      <c r="H21" s="259" t="s">
        <v>209</v>
      </c>
      <c r="I21" s="61"/>
      <c r="J21" s="695">
        <v>1644.15</v>
      </c>
      <c r="K21" s="59">
        <v>1618.39</v>
      </c>
      <c r="L21" s="800"/>
      <c r="M21" s="6"/>
    </row>
    <row r="22" spans="1:13" ht="15.75" thickBot="1">
      <c r="A22" s="673"/>
      <c r="B22" s="679"/>
      <c r="C22" s="255"/>
      <c r="D22" s="687"/>
      <c r="E22" s="731"/>
      <c r="F22" s="697"/>
      <c r="G22" s="358"/>
      <c r="H22" s="794"/>
      <c r="I22" s="246">
        <v>1752.95</v>
      </c>
      <c r="J22" s="694">
        <v>108.8</v>
      </c>
      <c r="K22" s="58">
        <v>108.6</v>
      </c>
      <c r="L22" s="800"/>
      <c r="M22" s="6"/>
    </row>
    <row r="23" spans="1:13" ht="15">
      <c r="A23" s="672" t="s">
        <v>30</v>
      </c>
      <c r="B23" s="671"/>
      <c r="C23" s="252"/>
      <c r="D23" s="681"/>
      <c r="E23" s="54"/>
      <c r="F23" s="60"/>
      <c r="G23" s="357"/>
      <c r="H23" s="256" t="s">
        <v>225</v>
      </c>
      <c r="I23" s="739"/>
      <c r="J23" s="693">
        <v>2396.0300000000002</v>
      </c>
      <c r="K23" s="60">
        <v>2396.0300000000002</v>
      </c>
      <c r="L23" s="800"/>
      <c r="M23" s="6"/>
    </row>
    <row r="24" spans="1:13" ht="15.75" thickBot="1">
      <c r="A24" s="673"/>
      <c r="B24" s="671"/>
      <c r="C24" s="252"/>
      <c r="D24" s="687">
        <f>SUM(E23:E24)</f>
        <v>0</v>
      </c>
      <c r="E24" s="54"/>
      <c r="F24" s="60"/>
      <c r="G24" s="357"/>
      <c r="H24" s="256"/>
      <c r="I24" s="739">
        <v>8410</v>
      </c>
      <c r="J24" s="693">
        <v>6013.97</v>
      </c>
      <c r="K24" s="60">
        <v>6013.97</v>
      </c>
      <c r="L24" s="801">
        <v>10538.26</v>
      </c>
      <c r="M24" s="6"/>
    </row>
    <row r="25" spans="1:13" ht="15">
      <c r="A25" s="672" t="s">
        <v>31</v>
      </c>
      <c r="B25" s="722" t="s">
        <v>334</v>
      </c>
      <c r="C25" s="723" t="s">
        <v>217</v>
      </c>
      <c r="D25" s="734"/>
      <c r="E25" s="735">
        <v>242.38</v>
      </c>
      <c r="F25" s="726">
        <v>0</v>
      </c>
      <c r="G25" s="737" t="s">
        <v>343</v>
      </c>
      <c r="H25" s="728" t="s">
        <v>197</v>
      </c>
      <c r="I25" s="729"/>
      <c r="J25" s="730">
        <v>833.18</v>
      </c>
      <c r="K25" s="726">
        <v>833.2</v>
      </c>
      <c r="L25" s="800"/>
      <c r="M25" s="6"/>
    </row>
    <row r="26" spans="1:13" ht="15.75" thickBot="1">
      <c r="A26" s="673"/>
      <c r="B26" s="671"/>
      <c r="C26" s="252"/>
      <c r="D26" s="678">
        <v>246.11</v>
      </c>
      <c r="E26" s="54">
        <v>3.73</v>
      </c>
      <c r="F26" s="60">
        <v>0</v>
      </c>
      <c r="G26" s="357"/>
      <c r="H26" s="256"/>
      <c r="I26" s="247">
        <v>866.73</v>
      </c>
      <c r="J26" s="693">
        <v>33.549999999999997</v>
      </c>
      <c r="K26" s="60">
        <v>33.6</v>
      </c>
      <c r="L26" s="800"/>
      <c r="M26" s="6"/>
    </row>
    <row r="27" spans="1:13" ht="15">
      <c r="A27" s="672" t="s">
        <v>32</v>
      </c>
      <c r="B27" s="674"/>
      <c r="C27" s="254" t="s">
        <v>220</v>
      </c>
      <c r="D27" s="680"/>
      <c r="E27" s="55">
        <v>12626.03</v>
      </c>
      <c r="F27" s="59">
        <v>0</v>
      </c>
      <c r="G27" s="360"/>
      <c r="H27" s="259" t="s">
        <v>228</v>
      </c>
      <c r="I27" s="61"/>
      <c r="J27" s="695">
        <v>9193.7000000000007</v>
      </c>
      <c r="K27" s="59">
        <v>8561.2999999999993</v>
      </c>
      <c r="L27" s="800"/>
      <c r="M27" s="6"/>
    </row>
    <row r="28" spans="1:13" ht="15.75" thickBot="1">
      <c r="A28" s="673"/>
      <c r="B28" s="679"/>
      <c r="C28" s="255"/>
      <c r="D28" s="687">
        <f t="shared" ref="D28" si="0">SUM(E27,E28)</f>
        <v>13643</v>
      </c>
      <c r="E28" s="731">
        <v>1016.97</v>
      </c>
      <c r="F28" s="697">
        <v>0</v>
      </c>
      <c r="G28" s="358"/>
      <c r="H28" s="257"/>
      <c r="I28" s="246">
        <v>9541.4</v>
      </c>
      <c r="J28" s="694">
        <v>347.7</v>
      </c>
      <c r="K28" s="58">
        <v>316.89999999999998</v>
      </c>
      <c r="L28" s="800"/>
      <c r="M28" s="6"/>
    </row>
    <row r="29" spans="1:13" ht="15">
      <c r="A29" s="672" t="s">
        <v>33</v>
      </c>
      <c r="B29" s="671"/>
      <c r="C29" s="790" t="s">
        <v>410</v>
      </c>
      <c r="D29" s="677"/>
      <c r="E29" s="54"/>
      <c r="F29" s="60"/>
      <c r="G29" s="360"/>
      <c r="H29" s="259" t="s">
        <v>216</v>
      </c>
      <c r="I29" s="8"/>
      <c r="J29" s="695">
        <v>47.92</v>
      </c>
      <c r="K29" s="59">
        <v>47.92</v>
      </c>
      <c r="L29" s="800"/>
      <c r="M29" s="6"/>
    </row>
    <row r="30" spans="1:13" ht="15.75" thickBot="1">
      <c r="A30" s="673"/>
      <c r="B30" s="675"/>
      <c r="C30" s="788" t="s">
        <v>412</v>
      </c>
      <c r="D30" s="678">
        <f t="shared" ref="D30:D90" si="1">SUM(E29,E30)</f>
        <v>0</v>
      </c>
      <c r="E30" s="56"/>
      <c r="F30" s="58"/>
      <c r="G30" s="362"/>
      <c r="H30" s="260"/>
      <c r="I30" s="732">
        <v>49.22</v>
      </c>
      <c r="J30" s="696">
        <v>1.3</v>
      </c>
      <c r="K30" s="697">
        <v>1.3</v>
      </c>
      <c r="L30" s="801">
        <v>10457.35</v>
      </c>
      <c r="M30" s="6"/>
    </row>
    <row r="31" spans="1:13" ht="15">
      <c r="A31" s="672" t="s">
        <v>34</v>
      </c>
      <c r="B31" s="671"/>
      <c r="C31" s="252"/>
      <c r="D31" s="680"/>
      <c r="E31" s="54"/>
      <c r="F31" s="60"/>
      <c r="G31" s="727" t="s">
        <v>344</v>
      </c>
      <c r="H31" s="728" t="s">
        <v>197</v>
      </c>
      <c r="I31" s="729"/>
      <c r="J31" s="730">
        <v>7071.78</v>
      </c>
      <c r="K31" s="726">
        <v>7057.11</v>
      </c>
      <c r="L31" s="800"/>
      <c r="M31" s="6"/>
    </row>
    <row r="32" spans="1:13" ht="15.75" thickBot="1">
      <c r="A32" s="673"/>
      <c r="B32" s="671"/>
      <c r="C32" s="252"/>
      <c r="D32" s="678">
        <f t="shared" ref="D32:D92" si="2">SUM(E31,E32)</f>
        <v>0</v>
      </c>
      <c r="E32" s="54"/>
      <c r="F32" s="60"/>
      <c r="G32" s="357"/>
      <c r="H32" s="256"/>
      <c r="I32" s="246">
        <v>7164.78</v>
      </c>
      <c r="J32" s="693">
        <v>93</v>
      </c>
      <c r="K32" s="60">
        <v>93.36</v>
      </c>
      <c r="L32" s="800"/>
      <c r="M32" s="6"/>
    </row>
    <row r="33" spans="1:13" ht="15">
      <c r="A33" s="672" t="s">
        <v>35</v>
      </c>
      <c r="B33" s="674"/>
      <c r="C33" s="254"/>
      <c r="D33" s="677"/>
      <c r="E33" s="55"/>
      <c r="F33" s="59"/>
      <c r="G33" s="360"/>
      <c r="H33" s="259" t="s">
        <v>228</v>
      </c>
      <c r="I33" s="8"/>
      <c r="J33" s="695">
        <v>5492.01</v>
      </c>
      <c r="K33" s="59">
        <v>5482.11</v>
      </c>
      <c r="L33" s="800"/>
      <c r="M33" s="6"/>
    </row>
    <row r="34" spans="1:13" ht="15.75" thickBot="1">
      <c r="A34" s="673"/>
      <c r="B34" s="675"/>
      <c r="C34" s="253"/>
      <c r="D34" s="678">
        <f t="shared" si="1"/>
        <v>0</v>
      </c>
      <c r="E34" s="56"/>
      <c r="F34" s="58"/>
      <c r="G34" s="362"/>
      <c r="H34" s="260"/>
      <c r="I34" s="732">
        <v>5847.09</v>
      </c>
      <c r="J34" s="696">
        <v>355.08</v>
      </c>
      <c r="K34" s="697">
        <v>355.08</v>
      </c>
      <c r="L34" s="801">
        <v>13011.87</v>
      </c>
      <c r="M34" s="6"/>
    </row>
    <row r="35" spans="1:13" ht="15">
      <c r="A35" s="672" t="s">
        <v>36</v>
      </c>
      <c r="B35" s="722" t="s">
        <v>329</v>
      </c>
      <c r="C35" s="723" t="s">
        <v>206</v>
      </c>
      <c r="D35" s="734"/>
      <c r="E35" s="735">
        <v>5836.45</v>
      </c>
      <c r="F35" s="726">
        <v>5710</v>
      </c>
      <c r="G35" s="727" t="s">
        <v>345</v>
      </c>
      <c r="H35" s="728" t="s">
        <v>198</v>
      </c>
      <c r="I35" s="729"/>
      <c r="J35" s="730">
        <v>575.5</v>
      </c>
      <c r="K35" s="726">
        <v>503.6</v>
      </c>
      <c r="L35" s="800"/>
      <c r="M35" s="6"/>
    </row>
    <row r="36" spans="1:13" ht="15.75" thickBot="1">
      <c r="A36" s="673"/>
      <c r="B36" s="675"/>
      <c r="C36" s="253"/>
      <c r="D36" s="678">
        <v>6497.41</v>
      </c>
      <c r="E36" s="54">
        <v>660.96</v>
      </c>
      <c r="F36" s="60">
        <v>654.24</v>
      </c>
      <c r="G36" s="357"/>
      <c r="H36" s="256"/>
      <c r="I36" s="246">
        <v>594.29999999999995</v>
      </c>
      <c r="J36" s="693">
        <v>18.8</v>
      </c>
      <c r="K36" s="60">
        <v>18.8</v>
      </c>
      <c r="L36" s="800"/>
      <c r="M36" s="6"/>
    </row>
    <row r="37" spans="1:13" ht="15">
      <c r="A37" s="672" t="s">
        <v>37</v>
      </c>
      <c r="B37" s="671" t="s">
        <v>329</v>
      </c>
      <c r="C37" s="252" t="s">
        <v>201</v>
      </c>
      <c r="D37" s="680"/>
      <c r="E37" s="55">
        <v>119.54</v>
      </c>
      <c r="F37" s="59">
        <v>119.54</v>
      </c>
      <c r="G37" s="360"/>
      <c r="H37" s="259" t="s">
        <v>202</v>
      </c>
      <c r="I37" s="8"/>
      <c r="J37" s="695">
        <v>5784.81</v>
      </c>
      <c r="K37" s="59">
        <v>5523.54</v>
      </c>
      <c r="L37" s="800"/>
      <c r="M37" s="6"/>
    </row>
    <row r="38" spans="1:13" ht="15.75" thickBot="1">
      <c r="A38" s="673"/>
      <c r="B38" s="679"/>
      <c r="C38" s="255"/>
      <c r="D38" s="687">
        <v>125.6</v>
      </c>
      <c r="E38" s="731">
        <v>6.06</v>
      </c>
      <c r="F38" s="697">
        <v>6.06</v>
      </c>
      <c r="G38" s="358"/>
      <c r="H38" s="257"/>
      <c r="I38" s="247">
        <v>6114.03</v>
      </c>
      <c r="J38" s="694">
        <v>329.22</v>
      </c>
      <c r="K38" s="58">
        <v>261.57</v>
      </c>
      <c r="L38" s="800"/>
      <c r="M38" s="6"/>
    </row>
    <row r="39" spans="1:13" ht="15">
      <c r="A39" s="672" t="s">
        <v>38</v>
      </c>
      <c r="B39" s="671"/>
      <c r="C39" s="790" t="s">
        <v>410</v>
      </c>
      <c r="D39" s="680"/>
      <c r="E39" s="54"/>
      <c r="F39" s="60"/>
      <c r="G39" s="357"/>
      <c r="H39" s="256" t="s">
        <v>205</v>
      </c>
      <c r="I39" s="61"/>
      <c r="J39" s="693">
        <v>6150.5</v>
      </c>
      <c r="K39" s="60">
        <v>5336.5</v>
      </c>
      <c r="L39" s="800"/>
      <c r="M39" s="6"/>
    </row>
    <row r="40" spans="1:13" ht="15.75" thickBot="1">
      <c r="A40" s="673"/>
      <c r="B40" s="671"/>
      <c r="C40" s="790" t="s">
        <v>411</v>
      </c>
      <c r="D40" s="678">
        <f t="shared" si="2"/>
        <v>0</v>
      </c>
      <c r="E40" s="54"/>
      <c r="F40" s="60"/>
      <c r="G40" s="357"/>
      <c r="H40" s="256"/>
      <c r="I40" s="246">
        <v>6574.8</v>
      </c>
      <c r="J40" s="693">
        <v>424.3</v>
      </c>
      <c r="K40" s="60">
        <v>241.3</v>
      </c>
      <c r="L40" s="800"/>
      <c r="M40" s="6"/>
    </row>
    <row r="41" spans="1:13" ht="15">
      <c r="A41" s="672" t="s">
        <v>39</v>
      </c>
      <c r="B41" s="674"/>
      <c r="C41" s="254"/>
      <c r="D41" s="677"/>
      <c r="E41" s="55"/>
      <c r="F41" s="59"/>
      <c r="G41" s="360"/>
      <c r="H41" s="259" t="s">
        <v>208</v>
      </c>
      <c r="I41" s="8"/>
      <c r="J41" s="695">
        <v>1500.56</v>
      </c>
      <c r="K41" s="59">
        <v>1109.31</v>
      </c>
      <c r="L41" s="800"/>
      <c r="M41" s="6"/>
    </row>
    <row r="42" spans="1:13" ht="15.75" thickBot="1">
      <c r="A42" s="673"/>
      <c r="B42" s="675"/>
      <c r="C42" s="253"/>
      <c r="D42" s="678">
        <f t="shared" si="1"/>
        <v>0</v>
      </c>
      <c r="E42" s="56"/>
      <c r="F42" s="58"/>
      <c r="G42" s="358"/>
      <c r="H42" s="257"/>
      <c r="I42" s="247">
        <v>1617.39</v>
      </c>
      <c r="J42" s="694">
        <v>116.83</v>
      </c>
      <c r="K42" s="58">
        <v>103.29</v>
      </c>
      <c r="L42" s="800"/>
      <c r="M42" s="6"/>
    </row>
    <row r="43" spans="1:13" ht="15">
      <c r="A43" s="672" t="s">
        <v>109</v>
      </c>
      <c r="B43" s="722" t="s">
        <v>332</v>
      </c>
      <c r="C43" s="723" t="s">
        <v>229</v>
      </c>
      <c r="D43" s="724"/>
      <c r="E43" s="735">
        <v>3561.93</v>
      </c>
      <c r="F43" s="726">
        <v>1283.23</v>
      </c>
      <c r="G43" s="357"/>
      <c r="H43" s="256" t="s">
        <v>213</v>
      </c>
      <c r="I43" s="61"/>
      <c r="J43" s="693">
        <v>1254.2</v>
      </c>
      <c r="K43" s="60">
        <v>1033.1400000000001</v>
      </c>
      <c r="L43" s="800"/>
      <c r="M43" s="6"/>
    </row>
    <row r="44" spans="1:13" ht="15.75" thickBot="1">
      <c r="A44" s="673"/>
      <c r="B44" s="679" t="s">
        <v>333</v>
      </c>
      <c r="C44" s="255"/>
      <c r="D44" s="687">
        <v>3733.44</v>
      </c>
      <c r="E44" s="731">
        <v>171.51</v>
      </c>
      <c r="F44" s="697">
        <v>93.91</v>
      </c>
      <c r="G44" s="357"/>
      <c r="H44" s="256"/>
      <c r="I44" s="246">
        <v>1526.04</v>
      </c>
      <c r="J44" s="693">
        <v>271.83999999999997</v>
      </c>
      <c r="K44" s="60">
        <v>111.25</v>
      </c>
      <c r="L44" s="800"/>
      <c r="M44" s="6"/>
    </row>
    <row r="45" spans="1:13" ht="15">
      <c r="A45" s="672" t="s">
        <v>111</v>
      </c>
      <c r="B45" s="674"/>
      <c r="C45" s="791" t="s">
        <v>410</v>
      </c>
      <c r="D45" s="677"/>
      <c r="E45" s="55"/>
      <c r="F45" s="59"/>
      <c r="G45" s="360"/>
      <c r="H45" s="259" t="s">
        <v>230</v>
      </c>
      <c r="I45" s="8"/>
      <c r="J45" s="695">
        <v>19.329999999999998</v>
      </c>
      <c r="K45" s="59">
        <v>0</v>
      </c>
      <c r="L45" s="800"/>
      <c r="M45" s="6"/>
    </row>
    <row r="46" spans="1:13" ht="15.75" thickBot="1">
      <c r="A46" s="673"/>
      <c r="B46" s="675"/>
      <c r="C46" s="788" t="s">
        <v>414</v>
      </c>
      <c r="D46" s="678">
        <f t="shared" si="1"/>
        <v>0</v>
      </c>
      <c r="E46" s="56"/>
      <c r="F46" s="58"/>
      <c r="G46" s="358"/>
      <c r="H46" s="257"/>
      <c r="I46" s="247">
        <v>21.33</v>
      </c>
      <c r="J46" s="694">
        <v>2</v>
      </c>
      <c r="K46" s="58">
        <v>0</v>
      </c>
      <c r="L46" s="800"/>
      <c r="M46" s="6"/>
    </row>
    <row r="47" spans="1:13" ht="15">
      <c r="A47" s="672" t="s">
        <v>182</v>
      </c>
      <c r="B47" s="671"/>
      <c r="C47" s="252"/>
      <c r="D47" s="680"/>
      <c r="E47" s="54"/>
      <c r="F47" s="60"/>
      <c r="G47" s="357"/>
      <c r="H47" s="256" t="s">
        <v>226</v>
      </c>
      <c r="I47" s="61"/>
      <c r="J47" s="693">
        <v>1805.46</v>
      </c>
      <c r="K47" s="60">
        <v>1103.8599999999999</v>
      </c>
      <c r="L47" s="800"/>
      <c r="M47" s="6"/>
    </row>
    <row r="48" spans="1:13" ht="15.75" thickBot="1">
      <c r="A48" s="673"/>
      <c r="B48" s="671"/>
      <c r="C48" s="252"/>
      <c r="D48" s="678">
        <f t="shared" si="2"/>
        <v>0</v>
      </c>
      <c r="E48" s="54"/>
      <c r="F48" s="60"/>
      <c r="G48" s="362"/>
      <c r="H48" s="260"/>
      <c r="I48" s="733">
        <v>1848.01</v>
      </c>
      <c r="J48" s="696">
        <v>42.55</v>
      </c>
      <c r="K48" s="697">
        <v>32.700000000000003</v>
      </c>
      <c r="L48" s="802">
        <v>18295.900000000001</v>
      </c>
      <c r="M48" s="6"/>
    </row>
    <row r="49" spans="1:13" ht="15">
      <c r="A49" s="672" t="s">
        <v>183</v>
      </c>
      <c r="B49" s="674"/>
      <c r="C49" s="254"/>
      <c r="D49" s="677"/>
      <c r="E49" s="55"/>
      <c r="F49" s="59"/>
      <c r="G49" s="727" t="s">
        <v>346</v>
      </c>
      <c r="H49" s="728" t="s">
        <v>198</v>
      </c>
      <c r="I49" s="729"/>
      <c r="J49" s="730">
        <v>2400.61</v>
      </c>
      <c r="K49" s="726">
        <v>2307.85</v>
      </c>
      <c r="L49" s="800"/>
      <c r="M49" s="6"/>
    </row>
    <row r="50" spans="1:13" ht="15.75" thickBot="1">
      <c r="A50" s="673"/>
      <c r="B50" s="675"/>
      <c r="C50" s="253"/>
      <c r="D50" s="678">
        <f t="shared" si="1"/>
        <v>0</v>
      </c>
      <c r="E50" s="56"/>
      <c r="F50" s="58"/>
      <c r="G50" s="358"/>
      <c r="H50" s="257"/>
      <c r="I50" s="247">
        <v>2562.61</v>
      </c>
      <c r="J50" s="694">
        <v>162</v>
      </c>
      <c r="K50" s="58">
        <v>160.4</v>
      </c>
      <c r="L50" s="800"/>
      <c r="M50" s="6"/>
    </row>
    <row r="51" spans="1:13" ht="15">
      <c r="A51" s="672" t="s">
        <v>184</v>
      </c>
      <c r="B51" s="671"/>
      <c r="C51" s="252"/>
      <c r="D51" s="680"/>
      <c r="E51" s="54"/>
      <c r="F51" s="60"/>
      <c r="G51" s="357"/>
      <c r="H51" s="256" t="s">
        <v>201</v>
      </c>
      <c r="I51" s="61"/>
      <c r="J51" s="693">
        <v>3266.17</v>
      </c>
      <c r="K51" s="60">
        <v>3247.03</v>
      </c>
      <c r="L51" s="800"/>
      <c r="M51" s="6"/>
    </row>
    <row r="52" spans="1:13" ht="15.75" thickBot="1">
      <c r="A52" s="673"/>
      <c r="B52" s="671"/>
      <c r="C52" s="252"/>
      <c r="D52" s="678">
        <f t="shared" si="2"/>
        <v>0</v>
      </c>
      <c r="E52" s="54"/>
      <c r="F52" s="60"/>
      <c r="G52" s="357"/>
      <c r="H52" s="256"/>
      <c r="I52" s="246">
        <v>3489</v>
      </c>
      <c r="J52" s="693">
        <v>222.83</v>
      </c>
      <c r="K52" s="60">
        <v>222.83</v>
      </c>
      <c r="L52" s="800"/>
      <c r="M52" s="6"/>
    </row>
    <row r="53" spans="1:13" ht="15">
      <c r="A53" s="672" t="s">
        <v>185</v>
      </c>
      <c r="B53" s="674"/>
      <c r="C53" s="254"/>
      <c r="D53" s="677"/>
      <c r="E53" s="55"/>
      <c r="F53" s="59"/>
      <c r="G53" s="360"/>
      <c r="H53" s="259" t="s">
        <v>207</v>
      </c>
      <c r="I53" s="8"/>
      <c r="J53" s="695">
        <v>5247.4</v>
      </c>
      <c r="K53" s="59">
        <v>4905.66</v>
      </c>
      <c r="L53" s="800"/>
      <c r="M53" s="6"/>
    </row>
    <row r="54" spans="1:13" ht="15.75" thickBot="1">
      <c r="A54" s="673"/>
      <c r="B54" s="675"/>
      <c r="C54" s="253"/>
      <c r="D54" s="678">
        <f t="shared" si="1"/>
        <v>0</v>
      </c>
      <c r="E54" s="56"/>
      <c r="F54" s="58"/>
      <c r="G54" s="362"/>
      <c r="H54" s="260"/>
      <c r="I54" s="732">
        <v>5752.76</v>
      </c>
      <c r="J54" s="696">
        <v>505.36</v>
      </c>
      <c r="K54" s="697">
        <v>447.6</v>
      </c>
      <c r="L54" s="801">
        <v>11804.37</v>
      </c>
      <c r="M54" s="6"/>
    </row>
    <row r="55" spans="1:13" ht="15">
      <c r="A55" s="672" t="s">
        <v>186</v>
      </c>
      <c r="B55" s="671"/>
      <c r="C55" s="252"/>
      <c r="D55" s="680"/>
      <c r="E55" s="54"/>
      <c r="F55" s="60"/>
      <c r="G55" s="727" t="s">
        <v>347</v>
      </c>
      <c r="H55" s="728" t="s">
        <v>198</v>
      </c>
      <c r="I55" s="729"/>
      <c r="J55" s="730">
        <v>382.76</v>
      </c>
      <c r="K55" s="726">
        <v>382.2</v>
      </c>
      <c r="L55" s="800"/>
      <c r="M55" s="6"/>
    </row>
    <row r="56" spans="1:13" ht="15.75" thickBot="1">
      <c r="A56" s="673"/>
      <c r="B56" s="671"/>
      <c r="C56" s="252"/>
      <c r="D56" s="678">
        <f t="shared" si="2"/>
        <v>0</v>
      </c>
      <c r="E56" s="54"/>
      <c r="F56" s="60"/>
      <c r="G56" s="357"/>
      <c r="H56" s="256"/>
      <c r="I56" s="246">
        <v>397.08</v>
      </c>
      <c r="J56" s="693">
        <v>14.32</v>
      </c>
      <c r="K56" s="60">
        <v>14.32</v>
      </c>
      <c r="L56" s="800"/>
      <c r="M56" s="6"/>
    </row>
    <row r="57" spans="1:13" ht="15">
      <c r="A57" s="672" t="s">
        <v>187</v>
      </c>
      <c r="B57" s="674"/>
      <c r="C57" s="254"/>
      <c r="D57" s="677"/>
      <c r="E57" s="55"/>
      <c r="F57" s="59"/>
      <c r="G57" s="360"/>
      <c r="H57" s="259" t="s">
        <v>202</v>
      </c>
      <c r="I57" s="8"/>
      <c r="J57" s="695">
        <v>2670.14</v>
      </c>
      <c r="K57" s="59">
        <v>2670.14</v>
      </c>
      <c r="L57" s="800"/>
      <c r="M57" s="6"/>
    </row>
    <row r="58" spans="1:13" ht="15.75" thickBot="1">
      <c r="A58" s="673"/>
      <c r="B58" s="675"/>
      <c r="C58" s="253"/>
      <c r="D58" s="678">
        <f t="shared" si="1"/>
        <v>0</v>
      </c>
      <c r="E58" s="56"/>
      <c r="F58" s="58"/>
      <c r="G58" s="358"/>
      <c r="H58" s="257"/>
      <c r="I58" s="247">
        <v>2887.22</v>
      </c>
      <c r="J58" s="694">
        <v>217.08</v>
      </c>
      <c r="K58" s="58">
        <v>217.08</v>
      </c>
      <c r="L58" s="800"/>
      <c r="M58" s="6"/>
    </row>
    <row r="59" spans="1:13" ht="15">
      <c r="A59" s="672" t="s">
        <v>188</v>
      </c>
      <c r="B59" s="671"/>
      <c r="C59" s="252"/>
      <c r="D59" s="680"/>
      <c r="E59" s="54"/>
      <c r="F59" s="60"/>
      <c r="G59" s="357"/>
      <c r="H59" s="256" t="s">
        <v>207</v>
      </c>
      <c r="I59" s="61"/>
      <c r="J59" s="693">
        <v>10279.32</v>
      </c>
      <c r="K59" s="60">
        <v>9728</v>
      </c>
      <c r="L59" s="800"/>
      <c r="M59" s="6"/>
    </row>
    <row r="60" spans="1:13" ht="15.75" thickBot="1">
      <c r="A60" s="673"/>
      <c r="B60" s="671"/>
      <c r="C60" s="252"/>
      <c r="D60" s="678">
        <f t="shared" si="2"/>
        <v>0</v>
      </c>
      <c r="E60" s="54"/>
      <c r="F60" s="60"/>
      <c r="G60" s="357"/>
      <c r="H60" s="256"/>
      <c r="I60" s="246">
        <v>11026.65</v>
      </c>
      <c r="J60" s="693">
        <v>747.33</v>
      </c>
      <c r="K60" s="60">
        <v>698.47</v>
      </c>
      <c r="L60" s="800"/>
      <c r="M60" s="6"/>
    </row>
    <row r="61" spans="1:13" ht="15">
      <c r="A61" s="672" t="s">
        <v>189</v>
      </c>
      <c r="B61" s="674"/>
      <c r="C61" s="254"/>
      <c r="D61" s="677"/>
      <c r="E61" s="55"/>
      <c r="F61" s="59"/>
      <c r="G61" s="360"/>
      <c r="H61" s="259" t="s">
        <v>230</v>
      </c>
      <c r="I61" s="8"/>
      <c r="J61" s="695">
        <v>7960.13</v>
      </c>
      <c r="K61" s="59">
        <v>7958.7</v>
      </c>
      <c r="L61" s="800"/>
      <c r="M61" s="6"/>
    </row>
    <row r="62" spans="1:13" ht="15.75" thickBot="1">
      <c r="A62" s="673"/>
      <c r="B62" s="675"/>
      <c r="C62" s="253"/>
      <c r="D62" s="678">
        <f t="shared" si="1"/>
        <v>0</v>
      </c>
      <c r="E62" s="56"/>
      <c r="F62" s="58"/>
      <c r="G62" s="362"/>
      <c r="H62" s="260"/>
      <c r="I62" s="732">
        <v>8785.5300000000007</v>
      </c>
      <c r="J62" s="696">
        <v>825.4</v>
      </c>
      <c r="K62" s="697">
        <v>816.7</v>
      </c>
      <c r="L62" s="801">
        <v>23096.48</v>
      </c>
      <c r="M62" s="6"/>
    </row>
    <row r="63" spans="1:13" ht="15">
      <c r="A63" s="672" t="s">
        <v>190</v>
      </c>
      <c r="B63" s="671"/>
      <c r="C63" s="252"/>
      <c r="D63" s="680"/>
      <c r="E63" s="54"/>
      <c r="F63" s="60"/>
      <c r="G63" s="727" t="s">
        <v>348</v>
      </c>
      <c r="H63" s="728" t="s">
        <v>198</v>
      </c>
      <c r="I63" s="729"/>
      <c r="J63" s="730">
        <v>1288.3</v>
      </c>
      <c r="K63" s="726">
        <v>1288.3</v>
      </c>
      <c r="L63" s="800"/>
      <c r="M63" s="6"/>
    </row>
    <row r="64" spans="1:13" ht="15.75" thickBot="1">
      <c r="A64" s="673"/>
      <c r="B64" s="671"/>
      <c r="C64" s="252"/>
      <c r="D64" s="678">
        <f t="shared" si="2"/>
        <v>0</v>
      </c>
      <c r="E64" s="54"/>
      <c r="F64" s="60"/>
      <c r="G64" s="362"/>
      <c r="H64" s="260"/>
      <c r="I64" s="733">
        <v>1356.5</v>
      </c>
      <c r="J64" s="696">
        <v>68.2</v>
      </c>
      <c r="K64" s="697">
        <v>68.2</v>
      </c>
      <c r="L64" s="802">
        <v>1356.5</v>
      </c>
      <c r="M64" s="6"/>
    </row>
    <row r="65" spans="1:13" ht="15">
      <c r="A65" s="672" t="s">
        <v>191</v>
      </c>
      <c r="B65" s="674"/>
      <c r="C65" s="254"/>
      <c r="D65" s="677"/>
      <c r="E65" s="55"/>
      <c r="F65" s="59"/>
      <c r="G65" s="727" t="s">
        <v>349</v>
      </c>
      <c r="H65" s="728" t="s">
        <v>198</v>
      </c>
      <c r="I65" s="729"/>
      <c r="J65" s="730">
        <v>759.8</v>
      </c>
      <c r="K65" s="726">
        <v>759.8</v>
      </c>
      <c r="L65" s="800"/>
      <c r="M65" s="6"/>
    </row>
    <row r="66" spans="1:13" ht="15.75" thickBot="1">
      <c r="A66" s="673"/>
      <c r="B66" s="675"/>
      <c r="C66" s="253"/>
      <c r="D66" s="678">
        <f t="shared" si="1"/>
        <v>0</v>
      </c>
      <c r="E66" s="56"/>
      <c r="F66" s="58"/>
      <c r="G66" s="358"/>
      <c r="H66" s="257"/>
      <c r="I66" s="247">
        <v>767.6</v>
      </c>
      <c r="J66" s="694">
        <v>7.8</v>
      </c>
      <c r="K66" s="58">
        <v>7.8</v>
      </c>
      <c r="L66" s="800"/>
      <c r="M66" s="6"/>
    </row>
    <row r="67" spans="1:13" ht="15">
      <c r="A67" s="672" t="s">
        <v>192</v>
      </c>
      <c r="B67" s="671"/>
      <c r="C67" s="252"/>
      <c r="D67" s="680"/>
      <c r="E67" s="54"/>
      <c r="F67" s="60"/>
      <c r="G67" s="357"/>
      <c r="H67" s="256" t="s">
        <v>221</v>
      </c>
      <c r="I67" s="61"/>
      <c r="J67" s="693">
        <v>533</v>
      </c>
      <c r="K67" s="60">
        <v>0</v>
      </c>
      <c r="L67" s="800"/>
      <c r="M67" s="6"/>
    </row>
    <row r="68" spans="1:13" ht="15.75" thickBot="1">
      <c r="A68" s="673"/>
      <c r="B68" s="671"/>
      <c r="C68" s="252"/>
      <c r="D68" s="678">
        <f t="shared" si="2"/>
        <v>0</v>
      </c>
      <c r="E68" s="54"/>
      <c r="F68" s="60"/>
      <c r="G68" s="362"/>
      <c r="H68" s="260"/>
      <c r="I68" s="733">
        <v>565.79999999999995</v>
      </c>
      <c r="J68" s="696">
        <v>32.799999999999997</v>
      </c>
      <c r="K68" s="697">
        <v>0</v>
      </c>
      <c r="L68" s="802">
        <v>1333.4</v>
      </c>
      <c r="M68" s="6"/>
    </row>
    <row r="69" spans="1:13" ht="15">
      <c r="A69" s="672" t="s">
        <v>193</v>
      </c>
      <c r="B69" s="674"/>
      <c r="C69" s="254"/>
      <c r="D69" s="677"/>
      <c r="E69" s="55"/>
      <c r="F69" s="59"/>
      <c r="G69" s="727" t="s">
        <v>350</v>
      </c>
      <c r="H69" s="728" t="s">
        <v>198</v>
      </c>
      <c r="I69" s="729"/>
      <c r="J69" s="730">
        <v>94.8</v>
      </c>
      <c r="K69" s="726">
        <v>94.8</v>
      </c>
      <c r="L69" s="800"/>
      <c r="M69" s="6"/>
    </row>
    <row r="70" spans="1:13" ht="15.75" thickBot="1">
      <c r="A70" s="673"/>
      <c r="B70" s="675"/>
      <c r="C70" s="253"/>
      <c r="D70" s="678">
        <f t="shared" si="1"/>
        <v>0</v>
      </c>
      <c r="E70" s="56"/>
      <c r="F70" s="58"/>
      <c r="G70" s="362"/>
      <c r="H70" s="260"/>
      <c r="I70" s="732">
        <v>98.1</v>
      </c>
      <c r="J70" s="696">
        <v>3.3</v>
      </c>
      <c r="K70" s="697">
        <v>3.3</v>
      </c>
      <c r="L70" s="802">
        <v>98.1</v>
      </c>
      <c r="M70" s="6"/>
    </row>
    <row r="71" spans="1:13" ht="15">
      <c r="A71" s="672" t="s">
        <v>194</v>
      </c>
      <c r="B71" s="671"/>
      <c r="C71" s="252"/>
      <c r="D71" s="680"/>
      <c r="E71" s="54"/>
      <c r="F71" s="60"/>
      <c r="G71" s="727" t="s">
        <v>351</v>
      </c>
      <c r="H71" s="728" t="s">
        <v>200</v>
      </c>
      <c r="I71" s="729"/>
      <c r="J71" s="730">
        <v>1279.56</v>
      </c>
      <c r="K71" s="726">
        <v>803.8</v>
      </c>
      <c r="L71" s="800"/>
      <c r="M71" s="6"/>
    </row>
    <row r="72" spans="1:13" ht="15.75" thickBot="1">
      <c r="A72" s="673"/>
      <c r="B72" s="671"/>
      <c r="C72" s="252"/>
      <c r="D72" s="678">
        <f t="shared" si="2"/>
        <v>0</v>
      </c>
      <c r="E72" s="54"/>
      <c r="F72" s="60"/>
      <c r="G72" s="357"/>
      <c r="H72" s="256"/>
      <c r="I72" s="246">
        <v>1401</v>
      </c>
      <c r="J72" s="693">
        <v>121.44</v>
      </c>
      <c r="K72" s="60">
        <v>35.5</v>
      </c>
      <c r="L72" s="800"/>
      <c r="M72" s="6"/>
    </row>
    <row r="73" spans="1:13" ht="15">
      <c r="A73" s="672" t="s">
        <v>195</v>
      </c>
      <c r="B73" s="674"/>
      <c r="C73" s="254"/>
      <c r="D73" s="677"/>
      <c r="E73" s="55"/>
      <c r="F73" s="59"/>
      <c r="G73" s="360"/>
      <c r="H73" s="259" t="s">
        <v>213</v>
      </c>
      <c r="I73" s="8"/>
      <c r="J73" s="695">
        <v>1907.62</v>
      </c>
      <c r="K73" s="59">
        <v>1907.6</v>
      </c>
      <c r="L73" s="800"/>
      <c r="M73" s="6"/>
    </row>
    <row r="74" spans="1:13" ht="15.75" thickBot="1">
      <c r="A74" s="673"/>
      <c r="B74" s="675"/>
      <c r="C74" s="253"/>
      <c r="D74" s="678">
        <f t="shared" si="1"/>
        <v>0</v>
      </c>
      <c r="E74" s="56"/>
      <c r="F74" s="58"/>
      <c r="G74" s="362"/>
      <c r="H74" s="260"/>
      <c r="I74" s="732">
        <v>2116.08</v>
      </c>
      <c r="J74" s="696">
        <v>208.46</v>
      </c>
      <c r="K74" s="697">
        <v>208.5</v>
      </c>
      <c r="L74" s="801">
        <v>3517.08</v>
      </c>
      <c r="M74" s="6"/>
    </row>
    <row r="75" spans="1:13" ht="15">
      <c r="A75" s="672" t="s">
        <v>231</v>
      </c>
      <c r="B75" s="671"/>
      <c r="C75" s="252"/>
      <c r="D75" s="680"/>
      <c r="E75" s="54"/>
      <c r="F75" s="60"/>
      <c r="G75" s="737" t="s">
        <v>352</v>
      </c>
      <c r="H75" s="728" t="s">
        <v>200</v>
      </c>
      <c r="I75" s="729"/>
      <c r="J75" s="730">
        <v>4104.66</v>
      </c>
      <c r="K75" s="726">
        <v>0</v>
      </c>
      <c r="L75" s="800"/>
      <c r="M75" s="6"/>
    </row>
    <row r="76" spans="1:13" ht="15.75" thickBot="1">
      <c r="A76" s="673"/>
      <c r="B76" s="671"/>
      <c r="C76" s="252"/>
      <c r="D76" s="678">
        <f t="shared" si="2"/>
        <v>0</v>
      </c>
      <c r="E76" s="54"/>
      <c r="F76" s="60"/>
      <c r="G76" s="357"/>
      <c r="H76" s="256"/>
      <c r="I76" s="246">
        <v>4314.97</v>
      </c>
      <c r="J76" s="693">
        <v>210.31</v>
      </c>
      <c r="K76" s="60">
        <v>0</v>
      </c>
      <c r="L76" s="800"/>
      <c r="M76" s="6"/>
    </row>
    <row r="77" spans="1:13" ht="15">
      <c r="A77" s="672" t="s">
        <v>232</v>
      </c>
      <c r="B77" s="674"/>
      <c r="C77" s="254"/>
      <c r="D77" s="677"/>
      <c r="E77" s="55"/>
      <c r="F77" s="59"/>
      <c r="G77" s="360"/>
      <c r="H77" s="259" t="s">
        <v>213</v>
      </c>
      <c r="I77" s="8"/>
      <c r="J77" s="695">
        <v>85.2</v>
      </c>
      <c r="K77" s="59">
        <v>85.2</v>
      </c>
      <c r="L77" s="800"/>
      <c r="M77" s="6"/>
    </row>
    <row r="78" spans="1:13" ht="15.75" thickBot="1">
      <c r="A78" s="673"/>
      <c r="B78" s="675"/>
      <c r="C78" s="253"/>
      <c r="D78" s="678">
        <f t="shared" si="1"/>
        <v>0</v>
      </c>
      <c r="E78" s="56"/>
      <c r="F78" s="58"/>
      <c r="G78" s="358"/>
      <c r="H78" s="257"/>
      <c r="I78" s="247">
        <v>103.7</v>
      </c>
      <c r="J78" s="694">
        <v>18.5</v>
      </c>
      <c r="K78" s="58">
        <v>18.5</v>
      </c>
      <c r="L78" s="800"/>
      <c r="M78" s="6"/>
    </row>
    <row r="79" spans="1:13" ht="15">
      <c r="A79" s="672" t="s">
        <v>233</v>
      </c>
      <c r="B79" s="671"/>
      <c r="C79" s="252"/>
      <c r="D79" s="680"/>
      <c r="E79" s="54"/>
      <c r="F79" s="60"/>
      <c r="G79" s="357"/>
      <c r="H79" s="256" t="s">
        <v>226</v>
      </c>
      <c r="I79" s="61"/>
      <c r="J79" s="693">
        <v>1634.85</v>
      </c>
      <c r="K79" s="60">
        <v>1538.24</v>
      </c>
      <c r="L79" s="800"/>
      <c r="M79" s="6"/>
    </row>
    <row r="80" spans="1:13" ht="15.75" thickBot="1">
      <c r="A80" s="673"/>
      <c r="B80" s="671"/>
      <c r="C80" s="252"/>
      <c r="D80" s="678">
        <f t="shared" si="2"/>
        <v>0</v>
      </c>
      <c r="E80" s="54"/>
      <c r="F80" s="60"/>
      <c r="G80" s="362"/>
      <c r="H80" s="260"/>
      <c r="I80" s="733">
        <v>1789.43</v>
      </c>
      <c r="J80" s="696">
        <v>154.58000000000001</v>
      </c>
      <c r="K80" s="697">
        <v>154.58000000000001</v>
      </c>
      <c r="L80" s="802">
        <v>6208.1</v>
      </c>
      <c r="M80" s="6"/>
    </row>
    <row r="81" spans="1:13" ht="15">
      <c r="A81" s="672" t="s">
        <v>234</v>
      </c>
      <c r="B81" s="674"/>
      <c r="C81" s="254"/>
      <c r="D81" s="677"/>
      <c r="E81" s="55"/>
      <c r="F81" s="59"/>
      <c r="G81" s="727" t="s">
        <v>353</v>
      </c>
      <c r="H81" s="728" t="s">
        <v>200</v>
      </c>
      <c r="I81" s="729"/>
      <c r="J81" s="730">
        <v>4942.21</v>
      </c>
      <c r="K81" s="726">
        <v>389.8</v>
      </c>
      <c r="L81" s="800"/>
      <c r="M81" s="6"/>
    </row>
    <row r="82" spans="1:13" ht="15.75" thickBot="1">
      <c r="A82" s="673"/>
      <c r="B82" s="675"/>
      <c r="C82" s="253"/>
      <c r="D82" s="678">
        <f t="shared" si="1"/>
        <v>0</v>
      </c>
      <c r="E82" s="56"/>
      <c r="F82" s="58"/>
      <c r="G82" s="362"/>
      <c r="H82" s="260"/>
      <c r="I82" s="732">
        <v>5195.66</v>
      </c>
      <c r="J82" s="696">
        <v>253.45</v>
      </c>
      <c r="K82" s="697">
        <v>16.41</v>
      </c>
      <c r="L82" s="801">
        <v>5195.66</v>
      </c>
      <c r="M82" s="6"/>
    </row>
    <row r="83" spans="1:13" ht="15">
      <c r="A83" s="672" t="s">
        <v>235</v>
      </c>
      <c r="B83" s="671"/>
      <c r="C83" s="252"/>
      <c r="D83" s="680"/>
      <c r="E83" s="54"/>
      <c r="F83" s="60"/>
      <c r="G83" s="737" t="s">
        <v>354</v>
      </c>
      <c r="H83" s="728" t="s">
        <v>201</v>
      </c>
      <c r="I83" s="729"/>
      <c r="J83" s="730">
        <v>5452.19</v>
      </c>
      <c r="K83" s="726">
        <v>5452.19</v>
      </c>
      <c r="L83" s="800"/>
      <c r="M83" s="6"/>
    </row>
    <row r="84" spans="1:13" ht="15.75" thickBot="1">
      <c r="A84" s="673"/>
      <c r="B84" s="671"/>
      <c r="C84" s="252"/>
      <c r="D84" s="678">
        <f t="shared" si="2"/>
        <v>0</v>
      </c>
      <c r="E84" s="54"/>
      <c r="F84" s="60"/>
      <c r="G84" s="362"/>
      <c r="H84" s="260"/>
      <c r="I84" s="733">
        <v>5956.69</v>
      </c>
      <c r="J84" s="696">
        <v>504.5</v>
      </c>
      <c r="K84" s="697">
        <v>495.67</v>
      </c>
      <c r="L84" s="801">
        <v>5956.69</v>
      </c>
      <c r="M84" s="6"/>
    </row>
    <row r="85" spans="1:13" ht="15">
      <c r="A85" s="672" t="s">
        <v>236</v>
      </c>
      <c r="B85" s="674"/>
      <c r="C85" s="254"/>
      <c r="D85" s="677"/>
      <c r="E85" s="55"/>
      <c r="F85" s="59"/>
      <c r="G85" s="737" t="s">
        <v>355</v>
      </c>
      <c r="H85" s="728" t="s">
        <v>201</v>
      </c>
      <c r="I85" s="729"/>
      <c r="J85" s="730">
        <v>1447.27</v>
      </c>
      <c r="K85" s="726">
        <v>1447.27</v>
      </c>
      <c r="L85" s="800"/>
      <c r="M85" s="6"/>
    </row>
    <row r="86" spans="1:13" ht="15.75" thickBot="1">
      <c r="A86" s="673"/>
      <c r="B86" s="675"/>
      <c r="C86" s="253"/>
      <c r="D86" s="678">
        <f t="shared" si="1"/>
        <v>0</v>
      </c>
      <c r="E86" s="56"/>
      <c r="F86" s="58"/>
      <c r="G86" s="358"/>
      <c r="H86" s="257"/>
      <c r="I86" s="247">
        <v>1652.1</v>
      </c>
      <c r="J86" s="694">
        <v>204.83</v>
      </c>
      <c r="K86" s="58">
        <v>204.83</v>
      </c>
      <c r="L86" s="800"/>
      <c r="M86" s="6"/>
    </row>
    <row r="87" spans="1:13" ht="15">
      <c r="A87" s="672" t="s">
        <v>237</v>
      </c>
      <c r="B87" s="671"/>
      <c r="C87" s="252"/>
      <c r="D87" s="680"/>
      <c r="E87" s="54"/>
      <c r="F87" s="60"/>
      <c r="G87" s="357"/>
      <c r="H87" s="256" t="s">
        <v>207</v>
      </c>
      <c r="I87" s="61"/>
      <c r="J87" s="693">
        <v>218.51</v>
      </c>
      <c r="K87" s="60">
        <v>218.51</v>
      </c>
      <c r="L87" s="800"/>
      <c r="M87" s="6"/>
    </row>
    <row r="88" spans="1:13" ht="15.75" thickBot="1">
      <c r="A88" s="673"/>
      <c r="B88" s="671"/>
      <c r="C88" s="252"/>
      <c r="D88" s="678">
        <f t="shared" si="2"/>
        <v>0</v>
      </c>
      <c r="E88" s="54"/>
      <c r="F88" s="60"/>
      <c r="G88" s="357"/>
      <c r="H88" s="256"/>
      <c r="I88" s="246">
        <v>222.6</v>
      </c>
      <c r="J88" s="693">
        <v>4.09</v>
      </c>
      <c r="K88" s="60">
        <v>4.09</v>
      </c>
      <c r="L88" s="800"/>
      <c r="M88" s="6"/>
    </row>
    <row r="89" spans="1:13" ht="15">
      <c r="A89" s="672" t="s">
        <v>238</v>
      </c>
      <c r="B89" s="674"/>
      <c r="C89" s="254"/>
      <c r="D89" s="677"/>
      <c r="E89" s="55"/>
      <c r="F89" s="59"/>
      <c r="G89" s="360"/>
      <c r="H89" s="259" t="s">
        <v>221</v>
      </c>
      <c r="I89" s="8"/>
      <c r="J89" s="695">
        <v>1091.7</v>
      </c>
      <c r="K89" s="59">
        <v>0</v>
      </c>
      <c r="L89" s="800"/>
      <c r="M89" s="6"/>
    </row>
    <row r="90" spans="1:13" ht="15.75" thickBot="1">
      <c r="A90" s="673"/>
      <c r="B90" s="675"/>
      <c r="C90" s="253"/>
      <c r="D90" s="678">
        <f t="shared" si="1"/>
        <v>0</v>
      </c>
      <c r="E90" s="56"/>
      <c r="F90" s="58"/>
      <c r="G90" s="362"/>
      <c r="H90" s="260"/>
      <c r="I90" s="732">
        <v>1167.4000000000001</v>
      </c>
      <c r="J90" s="696">
        <v>75.7</v>
      </c>
      <c r="K90" s="697">
        <v>0</v>
      </c>
      <c r="L90" s="802">
        <v>3042.1</v>
      </c>
      <c r="M90" s="6"/>
    </row>
    <row r="91" spans="1:13" ht="15">
      <c r="A91" s="672" t="s">
        <v>239</v>
      </c>
      <c r="B91" s="671"/>
      <c r="C91" s="252"/>
      <c r="D91" s="680"/>
      <c r="E91" s="54"/>
      <c r="F91" s="60"/>
      <c r="G91" s="727" t="s">
        <v>356</v>
      </c>
      <c r="H91" s="728" t="s">
        <v>201</v>
      </c>
      <c r="I91" s="729"/>
      <c r="J91" s="730">
        <v>1259.5</v>
      </c>
      <c r="K91" s="726">
        <v>1259.5</v>
      </c>
      <c r="L91" s="800"/>
      <c r="M91" s="6"/>
    </row>
    <row r="92" spans="1:13" ht="15.75" thickBot="1">
      <c r="A92" s="673"/>
      <c r="B92" s="671"/>
      <c r="C92" s="252"/>
      <c r="D92" s="678">
        <f t="shared" si="2"/>
        <v>0</v>
      </c>
      <c r="E92" s="54"/>
      <c r="F92" s="60"/>
      <c r="G92" s="362"/>
      <c r="H92" s="260"/>
      <c r="I92" s="733">
        <v>1346.2</v>
      </c>
      <c r="J92" s="696">
        <v>86.7</v>
      </c>
      <c r="K92" s="697">
        <v>86.7</v>
      </c>
      <c r="L92" s="802">
        <v>1346.2</v>
      </c>
      <c r="M92" s="6"/>
    </row>
    <row r="93" spans="1:13" ht="15">
      <c r="A93" s="672" t="s">
        <v>240</v>
      </c>
      <c r="B93" s="674"/>
      <c r="C93" s="254"/>
      <c r="D93" s="677"/>
      <c r="E93" s="55"/>
      <c r="F93" s="59"/>
      <c r="G93" s="737" t="s">
        <v>357</v>
      </c>
      <c r="H93" s="728" t="s">
        <v>202</v>
      </c>
      <c r="I93" s="729"/>
      <c r="J93" s="730">
        <v>1356.52</v>
      </c>
      <c r="K93" s="726">
        <v>1356.99</v>
      </c>
      <c r="L93" s="800"/>
      <c r="M93" s="6"/>
    </row>
    <row r="94" spans="1:13" ht="15.75" thickBot="1">
      <c r="A94" s="673"/>
      <c r="B94" s="675"/>
      <c r="C94" s="253"/>
      <c r="D94" s="678">
        <f t="shared" ref="D94:D110" si="3">SUM(E93,E94)</f>
        <v>0</v>
      </c>
      <c r="E94" s="56"/>
      <c r="F94" s="58"/>
      <c r="G94" s="358"/>
      <c r="H94" s="257"/>
      <c r="I94" s="247">
        <v>1513.79</v>
      </c>
      <c r="J94" s="694">
        <v>157.27000000000001</v>
      </c>
      <c r="K94" s="58">
        <v>156.78</v>
      </c>
      <c r="L94" s="800"/>
      <c r="M94" s="6"/>
    </row>
    <row r="95" spans="1:13" ht="15">
      <c r="A95" s="672" t="s">
        <v>241</v>
      </c>
      <c r="B95" s="671"/>
      <c r="C95" s="252"/>
      <c r="D95" s="680"/>
      <c r="E95" s="54"/>
      <c r="F95" s="60"/>
      <c r="G95" s="357"/>
      <c r="H95" s="256" t="s">
        <v>207</v>
      </c>
      <c r="I95" s="61"/>
      <c r="J95" s="693">
        <v>32.21</v>
      </c>
      <c r="K95" s="60">
        <v>32.21</v>
      </c>
      <c r="L95" s="800"/>
      <c r="M95" s="6"/>
    </row>
    <row r="96" spans="1:13" ht="15.75" thickBot="1">
      <c r="A96" s="673"/>
      <c r="B96" s="671"/>
      <c r="C96" s="252"/>
      <c r="D96" s="678">
        <f t="shared" ref="D96:D112" si="4">SUM(E95,E96)</f>
        <v>0</v>
      </c>
      <c r="E96" s="54"/>
      <c r="F96" s="60"/>
      <c r="G96" s="357"/>
      <c r="H96" s="256"/>
      <c r="I96" s="246">
        <v>45.94</v>
      </c>
      <c r="J96" s="693">
        <v>13.73</v>
      </c>
      <c r="K96" s="60">
        <v>13.73</v>
      </c>
      <c r="L96" s="800"/>
      <c r="M96" s="6"/>
    </row>
    <row r="97" spans="1:13" ht="15">
      <c r="A97" s="672" t="s">
        <v>242</v>
      </c>
      <c r="B97" s="674"/>
      <c r="C97" s="254"/>
      <c r="D97" s="677"/>
      <c r="E97" s="55"/>
      <c r="F97" s="59"/>
      <c r="G97" s="360"/>
      <c r="H97" s="259" t="s">
        <v>229</v>
      </c>
      <c r="I97" s="8"/>
      <c r="J97" s="695">
        <v>1967.67</v>
      </c>
      <c r="K97" s="59">
        <v>1224.4000000000001</v>
      </c>
      <c r="L97" s="800"/>
      <c r="M97" s="6"/>
    </row>
    <row r="98" spans="1:13" ht="15.75" thickBot="1">
      <c r="A98" s="673"/>
      <c r="B98" s="675"/>
      <c r="C98" s="253"/>
      <c r="D98" s="678">
        <f t="shared" si="3"/>
        <v>0</v>
      </c>
      <c r="E98" s="56"/>
      <c r="F98" s="58"/>
      <c r="G98" s="362"/>
      <c r="H98" s="260"/>
      <c r="I98" s="732">
        <v>2073.21</v>
      </c>
      <c r="J98" s="696">
        <v>105.54</v>
      </c>
      <c r="K98" s="697">
        <v>72.14</v>
      </c>
      <c r="L98" s="801">
        <v>3632.94</v>
      </c>
      <c r="M98" s="6"/>
    </row>
    <row r="99" spans="1:13" ht="15">
      <c r="A99" s="672" t="s">
        <v>243</v>
      </c>
      <c r="B99" s="671"/>
      <c r="C99" s="252"/>
      <c r="D99" s="680"/>
      <c r="E99" s="54"/>
      <c r="F99" s="60"/>
      <c r="G99" s="737" t="s">
        <v>358</v>
      </c>
      <c r="H99" s="728" t="s">
        <v>203</v>
      </c>
      <c r="I99" s="729"/>
      <c r="J99" s="730">
        <v>27549</v>
      </c>
      <c r="K99" s="726">
        <v>158</v>
      </c>
      <c r="L99" s="800"/>
      <c r="M99" s="6"/>
    </row>
    <row r="100" spans="1:13" ht="15.75" thickBot="1">
      <c r="A100" s="673"/>
      <c r="B100" s="671"/>
      <c r="C100" s="252"/>
      <c r="D100" s="678">
        <f t="shared" si="4"/>
        <v>0</v>
      </c>
      <c r="E100" s="54"/>
      <c r="F100" s="60"/>
      <c r="G100" s="736" t="s">
        <v>359</v>
      </c>
      <c r="H100" s="256"/>
      <c r="I100" s="246">
        <v>29748</v>
      </c>
      <c r="J100" s="693">
        <v>2199</v>
      </c>
      <c r="K100" s="60">
        <v>0</v>
      </c>
      <c r="L100" s="800"/>
      <c r="M100" s="6"/>
    </row>
    <row r="101" spans="1:13" ht="15">
      <c r="A101" s="672" t="s">
        <v>244</v>
      </c>
      <c r="B101" s="674"/>
      <c r="C101" s="254"/>
      <c r="D101" s="677"/>
      <c r="E101" s="55"/>
      <c r="F101" s="59"/>
      <c r="G101" s="360"/>
      <c r="H101" s="259" t="s">
        <v>211</v>
      </c>
      <c r="I101" s="8"/>
      <c r="J101" s="695">
        <v>14894.7</v>
      </c>
      <c r="K101" s="59">
        <v>14710.3</v>
      </c>
      <c r="L101" s="800"/>
      <c r="M101" s="6"/>
    </row>
    <row r="102" spans="1:13" ht="15.75" thickBot="1">
      <c r="A102" s="673"/>
      <c r="B102" s="675"/>
      <c r="C102" s="253"/>
      <c r="D102" s="678">
        <f t="shared" si="3"/>
        <v>0</v>
      </c>
      <c r="E102" s="56"/>
      <c r="F102" s="58"/>
      <c r="G102" s="358"/>
      <c r="H102" s="257"/>
      <c r="I102" s="247">
        <v>15481.6</v>
      </c>
      <c r="J102" s="694">
        <v>586.9</v>
      </c>
      <c r="K102" s="58">
        <v>564.79999999999995</v>
      </c>
      <c r="L102" s="800"/>
      <c r="M102" s="6"/>
    </row>
    <row r="103" spans="1:13" ht="15">
      <c r="A103" s="672" t="s">
        <v>245</v>
      </c>
      <c r="B103" s="671"/>
      <c r="C103" s="252"/>
      <c r="D103" s="680"/>
      <c r="E103" s="54"/>
      <c r="F103" s="60"/>
      <c r="G103" s="357"/>
      <c r="H103" s="256" t="s">
        <v>212</v>
      </c>
      <c r="I103" s="61"/>
      <c r="J103" s="693">
        <v>15856</v>
      </c>
      <c r="K103" s="60">
        <v>0</v>
      </c>
      <c r="L103" s="800"/>
      <c r="M103" s="6"/>
    </row>
    <row r="104" spans="1:13" ht="15.75" thickBot="1">
      <c r="A104" s="673"/>
      <c r="B104" s="671"/>
      <c r="C104" s="252"/>
      <c r="D104" s="678">
        <f t="shared" si="4"/>
        <v>0</v>
      </c>
      <c r="E104" s="54"/>
      <c r="F104" s="60"/>
      <c r="G104" s="357"/>
      <c r="H104" s="256"/>
      <c r="I104" s="246">
        <v>16717</v>
      </c>
      <c r="J104" s="693">
        <v>861</v>
      </c>
      <c r="K104" s="60">
        <v>0</v>
      </c>
      <c r="L104" s="800"/>
      <c r="M104" s="6"/>
    </row>
    <row r="105" spans="1:13" ht="15">
      <c r="A105" s="672" t="s">
        <v>246</v>
      </c>
      <c r="B105" s="674"/>
      <c r="C105" s="254"/>
      <c r="D105" s="677"/>
      <c r="E105" s="55"/>
      <c r="F105" s="59"/>
      <c r="G105" s="360"/>
      <c r="H105" s="259" t="s">
        <v>12</v>
      </c>
      <c r="I105" s="8"/>
      <c r="J105" s="695">
        <v>6608</v>
      </c>
      <c r="K105" s="59">
        <v>6081</v>
      </c>
      <c r="L105" s="800"/>
      <c r="M105" s="6"/>
    </row>
    <row r="106" spans="1:13" ht="15.75" thickBot="1">
      <c r="A106" s="673"/>
      <c r="B106" s="675"/>
      <c r="C106" s="253"/>
      <c r="D106" s="678">
        <f t="shared" si="3"/>
        <v>0</v>
      </c>
      <c r="E106" s="56"/>
      <c r="F106" s="58"/>
      <c r="G106" s="358"/>
      <c r="H106" s="257"/>
      <c r="I106" s="247">
        <v>7138</v>
      </c>
      <c r="J106" s="694">
        <v>530</v>
      </c>
      <c r="K106" s="58">
        <v>454</v>
      </c>
      <c r="L106" s="800"/>
      <c r="M106" s="6"/>
    </row>
    <row r="107" spans="1:13" ht="15">
      <c r="A107" s="672" t="s">
        <v>247</v>
      </c>
      <c r="B107" s="671"/>
      <c r="C107" s="252"/>
      <c r="D107" s="680"/>
      <c r="E107" s="54"/>
      <c r="F107" s="60"/>
      <c r="G107" s="357"/>
      <c r="H107" s="256" t="s">
        <v>229</v>
      </c>
      <c r="I107" s="61"/>
      <c r="J107" s="693">
        <v>3001.81</v>
      </c>
      <c r="K107" s="60">
        <v>0</v>
      </c>
      <c r="L107" s="800"/>
      <c r="M107" s="6"/>
    </row>
    <row r="108" spans="1:13" ht="15.75" thickBot="1">
      <c r="A108" s="673"/>
      <c r="B108" s="671"/>
      <c r="C108" s="252"/>
      <c r="D108" s="678">
        <f t="shared" si="4"/>
        <v>0</v>
      </c>
      <c r="E108" s="54"/>
      <c r="F108" s="60"/>
      <c r="G108" s="357"/>
      <c r="H108" s="256"/>
      <c r="I108" s="246">
        <v>3325.81</v>
      </c>
      <c r="J108" s="693">
        <v>324</v>
      </c>
      <c r="K108" s="60">
        <v>0</v>
      </c>
      <c r="L108" s="800"/>
      <c r="M108" s="6"/>
    </row>
    <row r="109" spans="1:13" ht="15">
      <c r="A109" s="672" t="s">
        <v>248</v>
      </c>
      <c r="B109" s="674"/>
      <c r="C109" s="254"/>
      <c r="D109" s="677"/>
      <c r="E109" s="55"/>
      <c r="F109" s="59"/>
      <c r="G109" s="360"/>
      <c r="H109" s="259" t="s">
        <v>204</v>
      </c>
      <c r="I109" s="8"/>
      <c r="J109" s="695">
        <v>2968.8</v>
      </c>
      <c r="K109" s="59">
        <v>2965</v>
      </c>
      <c r="L109" s="800"/>
      <c r="M109" s="6"/>
    </row>
    <row r="110" spans="1:13" ht="15.75" thickBot="1">
      <c r="A110" s="673"/>
      <c r="B110" s="675"/>
      <c r="C110" s="253"/>
      <c r="D110" s="678">
        <f t="shared" si="3"/>
        <v>0</v>
      </c>
      <c r="E110" s="56"/>
      <c r="F110" s="58"/>
      <c r="G110" s="358"/>
      <c r="H110" s="257"/>
      <c r="I110" s="247">
        <v>3113.7</v>
      </c>
      <c r="J110" s="694">
        <v>144.9</v>
      </c>
      <c r="K110" s="58">
        <v>138.80000000000001</v>
      </c>
      <c r="L110" s="800"/>
      <c r="M110" s="6"/>
    </row>
    <row r="111" spans="1:13" ht="15">
      <c r="A111" s="672" t="s">
        <v>249</v>
      </c>
      <c r="B111" s="671"/>
      <c r="C111" s="252"/>
      <c r="D111" s="680"/>
      <c r="E111" s="54"/>
      <c r="F111" s="60"/>
      <c r="G111" s="357"/>
      <c r="H111" s="256" t="s">
        <v>222</v>
      </c>
      <c r="I111" s="61"/>
      <c r="J111" s="693">
        <v>8208.4</v>
      </c>
      <c r="K111" s="60">
        <v>8180.4</v>
      </c>
      <c r="L111" s="800"/>
      <c r="M111" s="6"/>
    </row>
    <row r="112" spans="1:13" ht="15.75" thickBot="1">
      <c r="A112" s="673"/>
      <c r="B112" s="671"/>
      <c r="C112" s="252"/>
      <c r="D112" s="678">
        <f t="shared" si="4"/>
        <v>0</v>
      </c>
      <c r="E112" s="54"/>
      <c r="F112" s="60"/>
      <c r="G112" s="357"/>
      <c r="H112" s="256"/>
      <c r="I112" s="246">
        <v>9031.9</v>
      </c>
      <c r="J112" s="693">
        <v>823.5</v>
      </c>
      <c r="K112" s="60">
        <v>803.6</v>
      </c>
      <c r="L112" s="800"/>
      <c r="M112" s="6"/>
    </row>
    <row r="113" spans="1:13" ht="15">
      <c r="A113" s="672" t="s">
        <v>250</v>
      </c>
      <c r="B113" s="674"/>
      <c r="C113" s="254"/>
      <c r="D113" s="680"/>
      <c r="E113" s="55"/>
      <c r="F113" s="59"/>
      <c r="G113" s="360"/>
      <c r="H113" s="259" t="s">
        <v>224</v>
      </c>
      <c r="I113" s="61"/>
      <c r="J113" s="695">
        <v>8692.82</v>
      </c>
      <c r="K113" s="59">
        <v>801</v>
      </c>
      <c r="L113" s="800"/>
      <c r="M113" s="6"/>
    </row>
    <row r="114" spans="1:13" ht="15.75" thickBot="1">
      <c r="A114" s="673"/>
      <c r="B114" s="675"/>
      <c r="C114" s="253"/>
      <c r="D114" s="678">
        <f t="shared" ref="D114" si="5">SUM(E113,E114)</f>
        <v>0</v>
      </c>
      <c r="E114" s="56"/>
      <c r="F114" s="58"/>
      <c r="G114" s="362"/>
      <c r="H114" s="260"/>
      <c r="I114" s="733">
        <v>8813.4699999999993</v>
      </c>
      <c r="J114" s="696">
        <v>120.65</v>
      </c>
      <c r="K114" s="697">
        <v>530</v>
      </c>
      <c r="L114" s="801">
        <v>93369.48</v>
      </c>
      <c r="M114" s="6"/>
    </row>
    <row r="115" spans="1:13" ht="15">
      <c r="A115" s="672" t="s">
        <v>251</v>
      </c>
      <c r="B115" s="671"/>
      <c r="C115" s="252"/>
      <c r="D115" s="677"/>
      <c r="E115" s="54"/>
      <c r="F115" s="60"/>
      <c r="G115" s="727" t="s">
        <v>360</v>
      </c>
      <c r="H115" s="728" t="s">
        <v>205</v>
      </c>
      <c r="I115" s="729"/>
      <c r="J115" s="730">
        <v>3361.42</v>
      </c>
      <c r="K115" s="726">
        <v>3361.42</v>
      </c>
      <c r="L115" s="800"/>
      <c r="M115" s="6"/>
    </row>
    <row r="116" spans="1:13" ht="15.75" thickBot="1">
      <c r="A116" s="673"/>
      <c r="B116" s="671"/>
      <c r="C116" s="252"/>
      <c r="D116" s="678">
        <f t="shared" ref="D116" si="6">SUM(E115,E116)</f>
        <v>0</v>
      </c>
      <c r="E116" s="54"/>
      <c r="F116" s="60"/>
      <c r="G116" s="357" t="s">
        <v>361</v>
      </c>
      <c r="H116" s="256"/>
      <c r="I116" s="247">
        <v>3726.42</v>
      </c>
      <c r="J116" s="693">
        <v>365</v>
      </c>
      <c r="K116" s="60">
        <v>365</v>
      </c>
      <c r="L116" s="800"/>
      <c r="M116" s="6"/>
    </row>
    <row r="117" spans="1:13" ht="15">
      <c r="A117" s="672" t="s">
        <v>252</v>
      </c>
      <c r="B117" s="674"/>
      <c r="C117" s="254"/>
      <c r="D117" s="680"/>
      <c r="E117" s="55"/>
      <c r="F117" s="59"/>
      <c r="G117" s="360"/>
      <c r="H117" s="259" t="s">
        <v>12</v>
      </c>
      <c r="I117" s="61"/>
      <c r="J117" s="695">
        <v>1512</v>
      </c>
      <c r="K117" s="59">
        <v>1511</v>
      </c>
      <c r="L117" s="800"/>
      <c r="M117" s="6"/>
    </row>
    <row r="118" spans="1:13" ht="15.75" thickBot="1">
      <c r="A118" s="673"/>
      <c r="B118" s="675"/>
      <c r="C118" s="253"/>
      <c r="D118" s="678">
        <f t="shared" ref="D118" si="7">SUM(E117,E118)</f>
        <v>0</v>
      </c>
      <c r="E118" s="56"/>
      <c r="F118" s="58"/>
      <c r="G118" s="358"/>
      <c r="H118" s="257"/>
      <c r="I118" s="246">
        <v>1568</v>
      </c>
      <c r="J118" s="694">
        <v>56</v>
      </c>
      <c r="K118" s="58">
        <v>56</v>
      </c>
      <c r="L118" s="800"/>
      <c r="M118" s="6"/>
    </row>
    <row r="119" spans="1:13" ht="15">
      <c r="A119" s="672" t="s">
        <v>253</v>
      </c>
      <c r="B119" s="671"/>
      <c r="C119" s="252"/>
      <c r="D119" s="677"/>
      <c r="E119" s="54"/>
      <c r="F119" s="60"/>
      <c r="G119" s="357"/>
      <c r="H119" s="256" t="s">
        <v>223</v>
      </c>
      <c r="I119" s="8"/>
      <c r="J119" s="693">
        <v>29.42</v>
      </c>
      <c r="K119" s="60">
        <v>29.42</v>
      </c>
      <c r="L119" s="800"/>
      <c r="M119" s="6"/>
    </row>
    <row r="120" spans="1:13" ht="15.75" thickBot="1">
      <c r="A120" s="673"/>
      <c r="B120" s="671"/>
      <c r="C120" s="252"/>
      <c r="D120" s="678">
        <f t="shared" ref="D120" si="8">SUM(E119,E120)</f>
        <v>0</v>
      </c>
      <c r="E120" s="54"/>
      <c r="F120" s="60"/>
      <c r="G120" s="362"/>
      <c r="H120" s="260"/>
      <c r="I120" s="732">
        <v>37.83</v>
      </c>
      <c r="J120" s="696">
        <v>8.41</v>
      </c>
      <c r="K120" s="697">
        <v>8.41</v>
      </c>
      <c r="L120" s="801">
        <v>5332.25</v>
      </c>
      <c r="M120" s="6"/>
    </row>
    <row r="121" spans="1:13" ht="15">
      <c r="A121" s="672" t="s">
        <v>254</v>
      </c>
      <c r="B121" s="674"/>
      <c r="C121" s="254"/>
      <c r="D121" s="680"/>
      <c r="E121" s="55"/>
      <c r="F121" s="59"/>
      <c r="G121" s="727" t="s">
        <v>362</v>
      </c>
      <c r="H121" s="728" t="s">
        <v>206</v>
      </c>
      <c r="I121" s="729"/>
      <c r="J121" s="730">
        <v>21.85</v>
      </c>
      <c r="K121" s="726">
        <v>21.85</v>
      </c>
      <c r="L121" s="800"/>
      <c r="M121" s="6"/>
    </row>
    <row r="122" spans="1:13" ht="15.75" thickBot="1">
      <c r="A122" s="673"/>
      <c r="B122" s="675"/>
      <c r="C122" s="253"/>
      <c r="D122" s="678">
        <f t="shared" ref="D122" si="9">SUM(E121,E122)</f>
        <v>0</v>
      </c>
      <c r="E122" s="56"/>
      <c r="F122" s="58"/>
      <c r="G122" s="362"/>
      <c r="H122" s="260"/>
      <c r="I122" s="733">
        <v>29.6</v>
      </c>
      <c r="J122" s="696">
        <v>7.75</v>
      </c>
      <c r="K122" s="697">
        <v>7.75</v>
      </c>
      <c r="L122" s="802">
        <v>29.6</v>
      </c>
      <c r="M122" s="6"/>
    </row>
    <row r="123" spans="1:13" ht="15">
      <c r="A123" s="672" t="s">
        <v>255</v>
      </c>
      <c r="B123" s="671"/>
      <c r="C123" s="252"/>
      <c r="D123" s="677"/>
      <c r="E123" s="54"/>
      <c r="F123" s="60"/>
      <c r="G123" s="737" t="s">
        <v>363</v>
      </c>
      <c r="H123" s="728" t="s">
        <v>206</v>
      </c>
      <c r="I123" s="729"/>
      <c r="J123" s="730">
        <v>61.47</v>
      </c>
      <c r="K123" s="726">
        <v>61.47</v>
      </c>
      <c r="L123" s="800"/>
      <c r="M123" s="6"/>
    </row>
    <row r="124" spans="1:13" ht="15.75" thickBot="1">
      <c r="A124" s="673"/>
      <c r="B124" s="671"/>
      <c r="C124" s="252"/>
      <c r="D124" s="678">
        <f t="shared" ref="D124" si="10">SUM(E123,E124)</f>
        <v>0</v>
      </c>
      <c r="E124" s="54"/>
      <c r="F124" s="60"/>
      <c r="G124" s="357"/>
      <c r="H124" s="256"/>
      <c r="I124" s="247">
        <v>93.35</v>
      </c>
      <c r="J124" s="693">
        <v>31.88</v>
      </c>
      <c r="K124" s="60">
        <v>31.88</v>
      </c>
      <c r="L124" s="800"/>
      <c r="M124" s="6"/>
    </row>
    <row r="125" spans="1:13" ht="15">
      <c r="A125" s="672" t="s">
        <v>256</v>
      </c>
      <c r="B125" s="674"/>
      <c r="C125" s="254"/>
      <c r="D125" s="680"/>
      <c r="E125" s="55"/>
      <c r="F125" s="59"/>
      <c r="G125" s="360"/>
      <c r="H125" s="259" t="s">
        <v>229</v>
      </c>
      <c r="I125" s="61"/>
      <c r="J125" s="695">
        <v>616.29999999999995</v>
      </c>
      <c r="K125" s="59">
        <v>616.29999999999995</v>
      </c>
      <c r="L125" s="800"/>
      <c r="M125" s="6"/>
    </row>
    <row r="126" spans="1:13" ht="15.75" thickBot="1">
      <c r="A126" s="673"/>
      <c r="B126" s="675"/>
      <c r="C126" s="253"/>
      <c r="D126" s="678">
        <f t="shared" ref="D126" si="11">SUM(E125,E126)</f>
        <v>0</v>
      </c>
      <c r="E126" s="56"/>
      <c r="F126" s="58"/>
      <c r="G126" s="362"/>
      <c r="H126" s="260"/>
      <c r="I126" s="733">
        <v>669.4</v>
      </c>
      <c r="J126" s="696">
        <v>53.1</v>
      </c>
      <c r="K126" s="697">
        <v>53.1</v>
      </c>
      <c r="L126" s="801">
        <v>762.75</v>
      </c>
      <c r="M126" s="6"/>
    </row>
    <row r="127" spans="1:13" ht="15">
      <c r="A127" s="672" t="s">
        <v>257</v>
      </c>
      <c r="B127" s="671"/>
      <c r="C127" s="252"/>
      <c r="D127" s="677"/>
      <c r="E127" s="54"/>
      <c r="F127" s="60"/>
      <c r="G127" s="727" t="s">
        <v>364</v>
      </c>
      <c r="H127" s="728" t="s">
        <v>206</v>
      </c>
      <c r="I127" s="729"/>
      <c r="J127" s="730">
        <v>492.85</v>
      </c>
      <c r="K127" s="726">
        <v>492.85</v>
      </c>
      <c r="L127" s="800"/>
      <c r="M127" s="6"/>
    </row>
    <row r="128" spans="1:13" ht="15.75" thickBot="1">
      <c r="A128" s="673"/>
      <c r="B128" s="671"/>
      <c r="C128" s="252"/>
      <c r="D128" s="678">
        <f t="shared" ref="D128" si="12">SUM(E127,E128)</f>
        <v>0</v>
      </c>
      <c r="E128" s="54"/>
      <c r="F128" s="60"/>
      <c r="G128" s="362"/>
      <c r="H128" s="260"/>
      <c r="I128" s="732">
        <v>624.62</v>
      </c>
      <c r="J128" s="696">
        <v>131.77000000000001</v>
      </c>
      <c r="K128" s="697">
        <v>131.77000000000001</v>
      </c>
      <c r="L128" s="801">
        <v>624.62</v>
      </c>
      <c r="M128" s="6"/>
    </row>
    <row r="129" spans="1:13" ht="15">
      <c r="A129" s="672" t="s">
        <v>258</v>
      </c>
      <c r="B129" s="674"/>
      <c r="C129" s="254"/>
      <c r="D129" s="680"/>
      <c r="E129" s="55"/>
      <c r="F129" s="59"/>
      <c r="G129" s="737" t="s">
        <v>365</v>
      </c>
      <c r="H129" s="728" t="s">
        <v>206</v>
      </c>
      <c r="I129" s="729"/>
      <c r="J129" s="730">
        <v>207.98</v>
      </c>
      <c r="K129" s="726">
        <v>207.98</v>
      </c>
      <c r="L129" s="800"/>
      <c r="M129" s="6"/>
    </row>
    <row r="130" spans="1:13" ht="15.75" thickBot="1">
      <c r="A130" s="673"/>
      <c r="B130" s="675"/>
      <c r="C130" s="253"/>
      <c r="D130" s="678">
        <f t="shared" ref="D130" si="13">SUM(E129,E130)</f>
        <v>0</v>
      </c>
      <c r="E130" s="56"/>
      <c r="F130" s="58"/>
      <c r="G130" s="740" t="s">
        <v>403</v>
      </c>
      <c r="H130" s="260"/>
      <c r="I130" s="733">
        <v>223.57</v>
      </c>
      <c r="J130" s="696">
        <v>15.59</v>
      </c>
      <c r="K130" s="697">
        <v>15.59</v>
      </c>
      <c r="L130" s="801">
        <v>223.57</v>
      </c>
      <c r="M130" s="6"/>
    </row>
    <row r="131" spans="1:13" ht="15">
      <c r="A131" s="672" t="s">
        <v>259</v>
      </c>
      <c r="B131" s="671"/>
      <c r="C131" s="252"/>
      <c r="D131" s="677"/>
      <c r="E131" s="54"/>
      <c r="F131" s="60"/>
      <c r="G131" s="727" t="s">
        <v>366</v>
      </c>
      <c r="H131" s="728" t="s">
        <v>206</v>
      </c>
      <c r="I131" s="729"/>
      <c r="J131" s="730">
        <v>1065.01</v>
      </c>
      <c r="K131" s="726">
        <v>1065.01</v>
      </c>
      <c r="L131" s="800"/>
      <c r="M131" s="6"/>
    </row>
    <row r="132" spans="1:13" ht="15.75" thickBot="1">
      <c r="A132" s="673"/>
      <c r="B132" s="671"/>
      <c r="C132" s="252"/>
      <c r="D132" s="678">
        <f t="shared" ref="D132" si="14">SUM(E131,E132)</f>
        <v>0</v>
      </c>
      <c r="E132" s="54"/>
      <c r="F132" s="60"/>
      <c r="G132" s="362" t="s">
        <v>367</v>
      </c>
      <c r="H132" s="260"/>
      <c r="I132" s="732">
        <v>1123.8399999999999</v>
      </c>
      <c r="J132" s="696">
        <v>58.83</v>
      </c>
      <c r="K132" s="697">
        <v>58.83</v>
      </c>
      <c r="L132" s="801">
        <v>1123.8399999999999</v>
      </c>
      <c r="M132" s="6"/>
    </row>
    <row r="133" spans="1:13" ht="15">
      <c r="A133" s="672" t="s">
        <v>260</v>
      </c>
      <c r="B133" s="674"/>
      <c r="C133" s="254"/>
      <c r="D133" s="680"/>
      <c r="E133" s="55"/>
      <c r="F133" s="59"/>
      <c r="G133" s="727" t="s">
        <v>365</v>
      </c>
      <c r="H133" s="728" t="s">
        <v>206</v>
      </c>
      <c r="I133" s="729"/>
      <c r="J133" s="730">
        <v>108.06</v>
      </c>
      <c r="K133" s="726">
        <v>108.06</v>
      </c>
      <c r="L133" s="800"/>
      <c r="M133" s="6"/>
    </row>
    <row r="134" spans="1:13" ht="15.75" thickBot="1">
      <c r="A134" s="673"/>
      <c r="B134" s="675"/>
      <c r="C134" s="253"/>
      <c r="D134" s="678">
        <f t="shared" ref="D134" si="15">SUM(E133,E134)</f>
        <v>0</v>
      </c>
      <c r="E134" s="56"/>
      <c r="F134" s="58"/>
      <c r="G134" s="362" t="s">
        <v>368</v>
      </c>
      <c r="H134" s="260"/>
      <c r="I134" s="733">
        <v>127.78</v>
      </c>
      <c r="J134" s="696">
        <v>19.72</v>
      </c>
      <c r="K134" s="697">
        <v>19.72</v>
      </c>
      <c r="L134" s="801">
        <v>127.78</v>
      </c>
      <c r="M134" s="6"/>
    </row>
    <row r="135" spans="1:13" ht="15">
      <c r="A135" s="672" t="s">
        <v>261</v>
      </c>
      <c r="B135" s="671"/>
      <c r="C135" s="252"/>
      <c r="D135" s="677"/>
      <c r="E135" s="54"/>
      <c r="F135" s="60"/>
      <c r="G135" s="727" t="s">
        <v>369</v>
      </c>
      <c r="H135" s="728" t="s">
        <v>206</v>
      </c>
      <c r="I135" s="729"/>
      <c r="J135" s="730">
        <v>14.93</v>
      </c>
      <c r="K135" s="726">
        <v>14.93</v>
      </c>
      <c r="L135" s="800"/>
      <c r="M135" s="6"/>
    </row>
    <row r="136" spans="1:13" ht="15.75" thickBot="1">
      <c r="A136" s="673"/>
      <c r="B136" s="671"/>
      <c r="C136" s="252"/>
      <c r="D136" s="678">
        <f t="shared" ref="D136" si="16">SUM(E135,E136)</f>
        <v>0</v>
      </c>
      <c r="E136" s="54"/>
      <c r="F136" s="60"/>
      <c r="G136" s="362"/>
      <c r="H136" s="260"/>
      <c r="I136" s="732">
        <v>14.93</v>
      </c>
      <c r="J136" s="696">
        <v>0</v>
      </c>
      <c r="K136" s="697">
        <v>0</v>
      </c>
      <c r="L136" s="801">
        <v>14.93</v>
      </c>
      <c r="M136" s="6"/>
    </row>
    <row r="137" spans="1:13" ht="15">
      <c r="A137" s="672" t="s">
        <v>262</v>
      </c>
      <c r="B137" s="674"/>
      <c r="C137" s="254"/>
      <c r="D137" s="680"/>
      <c r="E137" s="55"/>
      <c r="F137" s="59"/>
      <c r="G137" s="357" t="s">
        <v>370</v>
      </c>
      <c r="H137" s="256" t="s">
        <v>206</v>
      </c>
      <c r="I137" s="8"/>
      <c r="J137" s="693">
        <v>126.37</v>
      </c>
      <c r="K137" s="60">
        <v>126.37</v>
      </c>
      <c r="L137" s="800"/>
      <c r="M137" s="6"/>
    </row>
    <row r="138" spans="1:13" ht="15.75" thickBot="1">
      <c r="A138" s="673"/>
      <c r="B138" s="675"/>
      <c r="C138" s="253"/>
      <c r="D138" s="678">
        <f t="shared" ref="D138" si="17">SUM(E137,E138)</f>
        <v>0</v>
      </c>
      <c r="E138" s="56"/>
      <c r="F138" s="58"/>
      <c r="G138" s="357"/>
      <c r="H138" s="256"/>
      <c r="I138" s="739">
        <v>128.86000000000001</v>
      </c>
      <c r="J138" s="693">
        <v>2.4900000000000002</v>
      </c>
      <c r="K138" s="60">
        <v>2.4900000000000002</v>
      </c>
      <c r="L138" s="801">
        <v>128.86000000000001</v>
      </c>
      <c r="M138" s="6"/>
    </row>
    <row r="139" spans="1:13" ht="15">
      <c r="A139" s="672" t="s">
        <v>263</v>
      </c>
      <c r="B139" s="671"/>
      <c r="C139" s="252"/>
      <c r="D139" s="677"/>
      <c r="E139" s="54"/>
      <c r="F139" s="60"/>
      <c r="G139" s="737" t="s">
        <v>355</v>
      </c>
      <c r="H139" s="728" t="s">
        <v>207</v>
      </c>
      <c r="I139" s="729"/>
      <c r="J139" s="730">
        <v>503.8</v>
      </c>
      <c r="K139" s="726">
        <v>503.8</v>
      </c>
      <c r="L139" s="800"/>
      <c r="M139" s="6"/>
    </row>
    <row r="140" spans="1:13" ht="15.75" thickBot="1">
      <c r="A140" s="673"/>
      <c r="B140" s="671"/>
      <c r="C140" s="252"/>
      <c r="D140" s="678">
        <f t="shared" ref="D140" si="18">SUM(E139,E140)</f>
        <v>0</v>
      </c>
      <c r="E140" s="54"/>
      <c r="F140" s="60"/>
      <c r="G140" s="740" t="s">
        <v>371</v>
      </c>
      <c r="H140" s="260"/>
      <c r="I140" s="732">
        <v>545.24</v>
      </c>
      <c r="J140" s="696">
        <v>41.44</v>
      </c>
      <c r="K140" s="697">
        <v>41.44</v>
      </c>
      <c r="L140" s="801">
        <v>545.24</v>
      </c>
      <c r="M140" s="6"/>
    </row>
    <row r="141" spans="1:13" ht="15">
      <c r="A141" s="672" t="s">
        <v>264</v>
      </c>
      <c r="B141" s="674"/>
      <c r="C141" s="254"/>
      <c r="D141" s="680"/>
      <c r="E141" s="55"/>
      <c r="F141" s="59"/>
      <c r="G141" s="357" t="s">
        <v>372</v>
      </c>
      <c r="H141" s="256" t="s">
        <v>208</v>
      </c>
      <c r="I141" s="8"/>
      <c r="J141" s="693">
        <v>2516.04</v>
      </c>
      <c r="K141" s="60">
        <v>2506.5</v>
      </c>
      <c r="L141" s="800"/>
      <c r="M141" s="6"/>
    </row>
    <row r="142" spans="1:13" ht="15.75" thickBot="1">
      <c r="A142" s="673"/>
      <c r="B142" s="675"/>
      <c r="C142" s="253"/>
      <c r="D142" s="678">
        <f t="shared" ref="D142" si="19">SUM(E141,E142)</f>
        <v>0</v>
      </c>
      <c r="E142" s="56"/>
      <c r="F142" s="58"/>
      <c r="G142" s="358"/>
      <c r="H142" s="257"/>
      <c r="I142" s="246">
        <v>2699.75</v>
      </c>
      <c r="J142" s="694">
        <v>183.71</v>
      </c>
      <c r="K142" s="58">
        <v>183.51</v>
      </c>
      <c r="L142" s="800"/>
      <c r="M142" s="6"/>
    </row>
    <row r="143" spans="1:13" ht="15">
      <c r="A143" s="672" t="s">
        <v>265</v>
      </c>
      <c r="B143" s="671"/>
      <c r="C143" s="252"/>
      <c r="D143" s="677"/>
      <c r="E143" s="54"/>
      <c r="F143" s="60"/>
      <c r="G143" s="357"/>
      <c r="H143" s="256" t="s">
        <v>226</v>
      </c>
      <c r="I143" s="8"/>
      <c r="J143" s="693">
        <v>3470.9</v>
      </c>
      <c r="K143" s="60">
        <v>3399.02</v>
      </c>
      <c r="L143" s="800"/>
      <c r="M143" s="6"/>
    </row>
    <row r="144" spans="1:13" ht="15.75" thickBot="1">
      <c r="A144" s="673"/>
      <c r="B144" s="671"/>
      <c r="C144" s="252"/>
      <c r="D144" s="678">
        <f t="shared" ref="D144" si="20">SUM(E143,E144)</f>
        <v>0</v>
      </c>
      <c r="E144" s="54"/>
      <c r="F144" s="60"/>
      <c r="G144" s="357"/>
      <c r="H144" s="256"/>
      <c r="I144" s="248">
        <v>3714.26</v>
      </c>
      <c r="J144" s="693">
        <v>243.36</v>
      </c>
      <c r="K144" s="60">
        <v>243.86</v>
      </c>
      <c r="L144" s="801">
        <v>6414.01</v>
      </c>
      <c r="M144" s="6"/>
    </row>
    <row r="145" spans="1:13" ht="15.75">
      <c r="A145" s="672" t="s">
        <v>266</v>
      </c>
      <c r="B145" s="674"/>
      <c r="C145" s="254"/>
      <c r="D145" s="680"/>
      <c r="E145" s="67"/>
      <c r="F145" s="68"/>
      <c r="G145" s="742" t="s">
        <v>373</v>
      </c>
      <c r="H145" s="743" t="s">
        <v>208</v>
      </c>
      <c r="I145" s="729"/>
      <c r="J145" s="774">
        <v>4960.59</v>
      </c>
      <c r="K145" s="775">
        <v>4951.18</v>
      </c>
      <c r="L145" s="800"/>
      <c r="M145" s="5"/>
    </row>
    <row r="146" spans="1:13" ht="16.5" thickBot="1">
      <c r="A146" s="673"/>
      <c r="B146" s="675"/>
      <c r="C146" s="253"/>
      <c r="D146" s="678">
        <f>SUM(E145,E146)</f>
        <v>0</v>
      </c>
      <c r="E146" s="69"/>
      <c r="F146" s="70"/>
      <c r="G146" s="744"/>
      <c r="H146" s="745"/>
      <c r="I146" s="733">
        <v>5414.91</v>
      </c>
      <c r="J146" s="763">
        <v>454.32</v>
      </c>
      <c r="K146" s="764">
        <v>454.07</v>
      </c>
      <c r="L146" s="801">
        <v>5414.91</v>
      </c>
      <c r="M146" s="7"/>
    </row>
    <row r="147" spans="1:13" ht="15">
      <c r="A147" s="672" t="s">
        <v>267</v>
      </c>
      <c r="B147" s="671"/>
      <c r="C147" s="252"/>
      <c r="D147" s="677"/>
      <c r="E147" s="54"/>
      <c r="F147" s="60"/>
      <c r="G147" s="357" t="s">
        <v>374</v>
      </c>
      <c r="H147" s="256" t="s">
        <v>208</v>
      </c>
      <c r="I147" s="8"/>
      <c r="J147" s="693">
        <v>1830.46</v>
      </c>
      <c r="K147" s="60">
        <v>1787.93</v>
      </c>
      <c r="L147" s="800"/>
      <c r="M147" s="7"/>
    </row>
    <row r="148" spans="1:13" ht="15.75" thickBot="1">
      <c r="A148" s="673"/>
      <c r="B148" s="671"/>
      <c r="C148" s="252"/>
      <c r="D148" s="678">
        <f>SUM(E147,E148)</f>
        <v>0</v>
      </c>
      <c r="E148" s="54"/>
      <c r="F148" s="60"/>
      <c r="G148" s="357"/>
      <c r="H148" s="256"/>
      <c r="I148" s="248">
        <v>2062.5700000000002</v>
      </c>
      <c r="J148" s="693">
        <v>232.11</v>
      </c>
      <c r="K148" s="60">
        <v>231.04</v>
      </c>
      <c r="L148" s="801">
        <v>2062.5700000000002</v>
      </c>
      <c r="M148" s="7"/>
    </row>
    <row r="149" spans="1:13" ht="15">
      <c r="A149" s="672" t="s">
        <v>268</v>
      </c>
      <c r="B149" s="674"/>
      <c r="C149" s="254"/>
      <c r="D149" s="680"/>
      <c r="E149" s="55"/>
      <c r="F149" s="59"/>
      <c r="G149" s="737" t="s">
        <v>392</v>
      </c>
      <c r="H149" s="728" t="s">
        <v>217</v>
      </c>
      <c r="I149" s="729"/>
      <c r="J149" s="730">
        <v>149.81</v>
      </c>
      <c r="K149" s="726">
        <v>0</v>
      </c>
      <c r="L149" s="800"/>
      <c r="M149" s="7"/>
    </row>
    <row r="150" spans="1:13" ht="15.75" thickBot="1">
      <c r="A150" s="673"/>
      <c r="B150" s="675"/>
      <c r="C150" s="253"/>
      <c r="D150" s="678">
        <f>SUM(E149,E150)</f>
        <v>0</v>
      </c>
      <c r="E150" s="56"/>
      <c r="F150" s="58"/>
      <c r="G150" s="362" t="s">
        <v>393</v>
      </c>
      <c r="H150" s="260"/>
      <c r="I150" s="733">
        <v>150.79</v>
      </c>
      <c r="J150" s="696">
        <v>0.98</v>
      </c>
      <c r="K150" s="697">
        <v>0</v>
      </c>
      <c r="L150" s="801">
        <v>150.79</v>
      </c>
      <c r="M150" s="7"/>
    </row>
    <row r="151" spans="1:13" ht="15.75">
      <c r="A151" s="672" t="s">
        <v>269</v>
      </c>
      <c r="B151" s="674"/>
      <c r="C151" s="254"/>
      <c r="D151" s="677"/>
      <c r="E151" s="67"/>
      <c r="F151" s="68"/>
      <c r="G151" s="748" t="s">
        <v>377</v>
      </c>
      <c r="H151" s="750" t="s">
        <v>209</v>
      </c>
      <c r="I151" s="8"/>
      <c r="J151" s="770">
        <v>1104.08</v>
      </c>
      <c r="K151" s="771">
        <v>1104.08</v>
      </c>
      <c r="L151" s="800"/>
      <c r="M151" s="7"/>
    </row>
    <row r="152" spans="1:13" ht="16.5" thickBot="1">
      <c r="A152" s="673"/>
      <c r="B152" s="675"/>
      <c r="C152" s="253"/>
      <c r="D152" s="678">
        <f t="shared" ref="D152" si="21">SUM(E151,E152)</f>
        <v>0</v>
      </c>
      <c r="E152" s="69"/>
      <c r="F152" s="70"/>
      <c r="G152" s="749" t="s">
        <v>378</v>
      </c>
      <c r="H152" s="258"/>
      <c r="I152" s="247">
        <v>1155.7</v>
      </c>
      <c r="J152" s="772">
        <v>51.62</v>
      </c>
      <c r="K152" s="773">
        <v>51.62</v>
      </c>
      <c r="L152" s="800"/>
      <c r="M152" s="7"/>
    </row>
    <row r="153" spans="1:13" ht="15">
      <c r="A153" s="672" t="s">
        <v>270</v>
      </c>
      <c r="B153" s="671"/>
      <c r="C153" s="252"/>
      <c r="D153" s="680"/>
      <c r="E153" s="54"/>
      <c r="F153" s="60"/>
      <c r="G153" s="357"/>
      <c r="H153" s="256" t="s">
        <v>220</v>
      </c>
      <c r="I153" s="61"/>
      <c r="J153" s="693">
        <v>3630.28</v>
      </c>
      <c r="K153" s="60">
        <v>0</v>
      </c>
      <c r="L153" s="800"/>
      <c r="M153" s="7"/>
    </row>
    <row r="154" spans="1:13" ht="15.75" thickBot="1">
      <c r="A154" s="673"/>
      <c r="B154" s="671"/>
      <c r="C154" s="252"/>
      <c r="D154" s="678">
        <f t="shared" ref="D154" si="22">SUM(E153,E154)</f>
        <v>0</v>
      </c>
      <c r="E154" s="54"/>
      <c r="F154" s="60"/>
      <c r="G154" s="357"/>
      <c r="H154" s="256"/>
      <c r="I154" s="739">
        <v>4089</v>
      </c>
      <c r="J154" s="693">
        <v>458.72</v>
      </c>
      <c r="K154" s="60">
        <v>0</v>
      </c>
      <c r="L154" s="802">
        <v>5244.7</v>
      </c>
      <c r="M154" s="7"/>
    </row>
    <row r="155" spans="1:13" ht="15">
      <c r="A155" s="672" t="s">
        <v>271</v>
      </c>
      <c r="B155" s="674"/>
      <c r="C155" s="254"/>
      <c r="D155" s="677"/>
      <c r="E155" s="55"/>
      <c r="F155" s="59"/>
      <c r="G155" s="727" t="s">
        <v>379</v>
      </c>
      <c r="H155" s="728" t="s">
        <v>211</v>
      </c>
      <c r="I155" s="729"/>
      <c r="J155" s="730">
        <v>266.14999999999998</v>
      </c>
      <c r="K155" s="726">
        <v>266.14999999999998</v>
      </c>
      <c r="L155" s="800"/>
      <c r="M155" s="7"/>
    </row>
    <row r="156" spans="1:13" ht="15.75" thickBot="1">
      <c r="A156" s="673"/>
      <c r="B156" s="675"/>
      <c r="C156" s="253"/>
      <c r="D156" s="678">
        <f t="shared" ref="D156" si="23">SUM(E155,E156)</f>
        <v>0</v>
      </c>
      <c r="E156" s="56"/>
      <c r="F156" s="58"/>
      <c r="G156" s="362" t="s">
        <v>380</v>
      </c>
      <c r="H156" s="260"/>
      <c r="I156" s="732">
        <v>268.14999999999998</v>
      </c>
      <c r="J156" s="696">
        <v>2</v>
      </c>
      <c r="K156" s="697">
        <v>1.89</v>
      </c>
      <c r="L156" s="801">
        <v>268.14999999999998</v>
      </c>
      <c r="M156" s="7"/>
    </row>
    <row r="157" spans="1:13" ht="15.75">
      <c r="A157" s="672" t="s">
        <v>272</v>
      </c>
      <c r="B157" s="674"/>
      <c r="C157" s="254"/>
      <c r="D157" s="680"/>
      <c r="E157" s="67"/>
      <c r="F157" s="68"/>
      <c r="G157" s="742" t="s">
        <v>381</v>
      </c>
      <c r="H157" s="743" t="s">
        <v>382</v>
      </c>
      <c r="I157" s="729"/>
      <c r="J157" s="774">
        <v>442.14</v>
      </c>
      <c r="K157" s="775">
        <v>442.1</v>
      </c>
      <c r="L157" s="800"/>
      <c r="M157" s="7"/>
    </row>
    <row r="158" spans="1:13" ht="16.5" thickBot="1">
      <c r="A158" s="673"/>
      <c r="B158" s="675"/>
      <c r="C158" s="253"/>
      <c r="D158" s="678">
        <f t="shared" ref="D158" si="24">SUM(E157,E158)</f>
        <v>0</v>
      </c>
      <c r="E158" s="69"/>
      <c r="F158" s="70"/>
      <c r="G158" s="359"/>
      <c r="H158" s="258"/>
      <c r="I158" s="246">
        <v>484.12</v>
      </c>
      <c r="J158" s="772">
        <v>41.98</v>
      </c>
      <c r="K158" s="773">
        <v>41.98</v>
      </c>
      <c r="L158" s="800"/>
      <c r="M158" s="7"/>
    </row>
    <row r="159" spans="1:13" ht="15">
      <c r="A159" s="672" t="s">
        <v>273</v>
      </c>
      <c r="B159" s="671"/>
      <c r="C159" s="252"/>
      <c r="D159" s="677"/>
      <c r="E159" s="54"/>
      <c r="F159" s="60"/>
      <c r="G159" s="357"/>
      <c r="H159" s="256" t="s">
        <v>229</v>
      </c>
      <c r="I159" s="8"/>
      <c r="J159" s="693">
        <v>2371.6</v>
      </c>
      <c r="K159" s="60">
        <v>2371.6</v>
      </c>
      <c r="L159" s="800"/>
      <c r="M159" s="7"/>
    </row>
    <row r="160" spans="1:13" ht="15.75" thickBot="1">
      <c r="A160" s="673"/>
      <c r="B160" s="671"/>
      <c r="C160" s="252"/>
      <c r="D160" s="678">
        <f t="shared" ref="D160" si="25">SUM(E159,E160)</f>
        <v>0</v>
      </c>
      <c r="E160" s="54"/>
      <c r="F160" s="60"/>
      <c r="G160" s="362"/>
      <c r="H160" s="260"/>
      <c r="I160" s="732">
        <v>2559</v>
      </c>
      <c r="J160" s="696">
        <v>187.4</v>
      </c>
      <c r="K160" s="697">
        <v>187.4</v>
      </c>
      <c r="L160" s="801">
        <v>3043.12</v>
      </c>
      <c r="M160" s="7"/>
    </row>
    <row r="161" spans="1:13" ht="15">
      <c r="A161" s="672" t="s">
        <v>274</v>
      </c>
      <c r="B161" s="674"/>
      <c r="C161" s="254"/>
      <c r="D161" s="680"/>
      <c r="E161" s="55"/>
      <c r="F161" s="59"/>
      <c r="G161" s="727" t="s">
        <v>383</v>
      </c>
      <c r="H161" s="728" t="s">
        <v>211</v>
      </c>
      <c r="I161" s="729"/>
      <c r="J161" s="730">
        <v>1496.6</v>
      </c>
      <c r="K161" s="726">
        <v>1496.6</v>
      </c>
      <c r="L161" s="800"/>
      <c r="M161" s="7"/>
    </row>
    <row r="162" spans="1:13" ht="15.75" thickBot="1">
      <c r="A162" s="673"/>
      <c r="B162" s="675"/>
      <c r="C162" s="253"/>
      <c r="D162" s="678">
        <f t="shared" ref="D162" si="26">SUM(E161,E162)</f>
        <v>0</v>
      </c>
      <c r="E162" s="56"/>
      <c r="F162" s="58"/>
      <c r="G162" s="362" t="s">
        <v>384</v>
      </c>
      <c r="H162" s="260"/>
      <c r="I162" s="733">
        <v>1512.6</v>
      </c>
      <c r="J162" s="696">
        <v>16</v>
      </c>
      <c r="K162" s="697">
        <v>16</v>
      </c>
      <c r="L162" s="802">
        <v>1512.6</v>
      </c>
      <c r="M162" s="7"/>
    </row>
    <row r="163" spans="1:13" ht="15.75">
      <c r="A163" s="672" t="s">
        <v>275</v>
      </c>
      <c r="B163" s="674"/>
      <c r="C163" s="254"/>
      <c r="D163" s="677"/>
      <c r="E163" s="67"/>
      <c r="F163" s="68"/>
      <c r="G163" s="746" t="s">
        <v>385</v>
      </c>
      <c r="H163" s="750" t="s">
        <v>12</v>
      </c>
      <c r="I163" s="8"/>
      <c r="J163" s="770">
        <v>4098</v>
      </c>
      <c r="K163" s="771">
        <v>4098</v>
      </c>
      <c r="L163" s="800"/>
      <c r="M163" s="7"/>
    </row>
    <row r="164" spans="1:13" ht="16.5" thickBot="1">
      <c r="A164" s="673"/>
      <c r="B164" s="675"/>
      <c r="C164" s="253"/>
      <c r="D164" s="678">
        <f t="shared" ref="D164" si="27">SUM(E163,E164)</f>
        <v>0</v>
      </c>
      <c r="E164" s="69"/>
      <c r="F164" s="70"/>
      <c r="G164" s="747" t="s">
        <v>386</v>
      </c>
      <c r="H164" s="258"/>
      <c r="I164" s="247">
        <v>4412</v>
      </c>
      <c r="J164" s="772">
        <v>314</v>
      </c>
      <c r="K164" s="773">
        <v>314</v>
      </c>
      <c r="L164" s="800"/>
      <c r="M164" s="7"/>
    </row>
    <row r="165" spans="1:13" ht="15">
      <c r="A165" s="672" t="s">
        <v>276</v>
      </c>
      <c r="B165" s="671"/>
      <c r="C165" s="252"/>
      <c r="D165" s="680"/>
      <c r="E165" s="54"/>
      <c r="F165" s="60"/>
      <c r="G165" s="357"/>
      <c r="H165" s="256" t="s">
        <v>225</v>
      </c>
      <c r="I165" s="61"/>
      <c r="J165" s="693">
        <v>9154.61</v>
      </c>
      <c r="K165" s="60">
        <v>7154.61</v>
      </c>
      <c r="L165" s="800"/>
      <c r="M165" s="7"/>
    </row>
    <row r="166" spans="1:13" ht="15.75" thickBot="1">
      <c r="A166" s="673"/>
      <c r="B166" s="671"/>
      <c r="C166" s="252"/>
      <c r="D166" s="678">
        <f t="shared" ref="D166" si="28">SUM(E165,E166)</f>
        <v>0</v>
      </c>
      <c r="E166" s="54"/>
      <c r="F166" s="60"/>
      <c r="G166" s="357"/>
      <c r="H166" s="256"/>
      <c r="I166" s="246">
        <v>18150</v>
      </c>
      <c r="J166" s="693">
        <v>8995.39</v>
      </c>
      <c r="K166" s="60">
        <v>8995.39</v>
      </c>
      <c r="L166" s="800"/>
      <c r="M166" s="7"/>
    </row>
    <row r="167" spans="1:13" ht="15">
      <c r="A167" s="672" t="s">
        <v>277</v>
      </c>
      <c r="B167" s="674"/>
      <c r="C167" s="254"/>
      <c r="D167" s="677"/>
      <c r="E167" s="55"/>
      <c r="F167" s="59"/>
      <c r="G167" s="360"/>
      <c r="H167" s="259" t="s">
        <v>204</v>
      </c>
      <c r="I167" s="8"/>
      <c r="J167" s="695">
        <v>1865.2</v>
      </c>
      <c r="K167" s="59">
        <v>1865.2</v>
      </c>
      <c r="L167" s="800"/>
      <c r="M167" s="7"/>
    </row>
    <row r="168" spans="1:13" ht="15.75" thickBot="1">
      <c r="A168" s="673"/>
      <c r="B168" s="675"/>
      <c r="C168" s="253"/>
      <c r="D168" s="678">
        <f t="shared" ref="D168" si="29">SUM(E167,E168)</f>
        <v>0</v>
      </c>
      <c r="E168" s="56"/>
      <c r="F168" s="58"/>
      <c r="G168" s="357"/>
      <c r="H168" s="256"/>
      <c r="I168" s="248">
        <v>1957.1</v>
      </c>
      <c r="J168" s="693">
        <v>91.9</v>
      </c>
      <c r="K168" s="60">
        <v>91.9</v>
      </c>
      <c r="L168" s="802">
        <v>24519.1</v>
      </c>
      <c r="M168" s="7"/>
    </row>
    <row r="169" spans="1:13" ht="15.75">
      <c r="A169" s="672" t="s">
        <v>278</v>
      </c>
      <c r="B169" s="674"/>
      <c r="C169" s="254"/>
      <c r="D169" s="680"/>
      <c r="E169" s="67"/>
      <c r="F169" s="68"/>
      <c r="G169" s="742" t="s">
        <v>387</v>
      </c>
      <c r="H169" s="743" t="s">
        <v>229</v>
      </c>
      <c r="I169" s="729"/>
      <c r="J169" s="774">
        <v>919.7</v>
      </c>
      <c r="K169" s="775">
        <v>857.9</v>
      </c>
      <c r="L169" s="800"/>
      <c r="M169" s="7"/>
    </row>
    <row r="170" spans="1:13" ht="16.5" thickBot="1">
      <c r="A170" s="673"/>
      <c r="B170" s="675"/>
      <c r="C170" s="253"/>
      <c r="D170" s="678">
        <f t="shared" ref="D170" si="30">SUM(E169,E170)</f>
        <v>0</v>
      </c>
      <c r="E170" s="69"/>
      <c r="F170" s="70"/>
      <c r="G170" s="744"/>
      <c r="H170" s="745"/>
      <c r="I170" s="733">
        <v>961.1</v>
      </c>
      <c r="J170" s="763">
        <v>41.4</v>
      </c>
      <c r="K170" s="764">
        <v>41.2</v>
      </c>
      <c r="L170" s="802">
        <v>961.1</v>
      </c>
      <c r="M170" s="7"/>
    </row>
    <row r="171" spans="1:13" ht="15.75">
      <c r="A171" s="672" t="s">
        <v>279</v>
      </c>
      <c r="B171" s="674"/>
      <c r="C171" s="254"/>
      <c r="D171" s="680"/>
      <c r="E171" s="67"/>
      <c r="F171" s="68"/>
      <c r="G171" s="746" t="s">
        <v>388</v>
      </c>
      <c r="H171" s="750" t="s">
        <v>213</v>
      </c>
      <c r="I171" s="8"/>
      <c r="J171" s="770">
        <v>85.8</v>
      </c>
      <c r="K171" s="771">
        <v>85.8</v>
      </c>
      <c r="L171" s="800"/>
      <c r="M171" s="5"/>
    </row>
    <row r="172" spans="1:13" ht="16.5" thickBot="1">
      <c r="A172" s="673"/>
      <c r="B172" s="675"/>
      <c r="C172" s="253"/>
      <c r="D172" s="678">
        <f>SUM(E171,E172)</f>
        <v>0</v>
      </c>
      <c r="E172" s="69"/>
      <c r="F172" s="70"/>
      <c r="G172" s="359"/>
      <c r="H172" s="258"/>
      <c r="I172" s="246">
        <v>100.7</v>
      </c>
      <c r="J172" s="772">
        <v>14.9</v>
      </c>
      <c r="K172" s="773">
        <v>14.9</v>
      </c>
      <c r="L172" s="800"/>
      <c r="M172" s="6"/>
    </row>
    <row r="173" spans="1:13" ht="15">
      <c r="A173" s="672" t="s">
        <v>280</v>
      </c>
      <c r="B173" s="671"/>
      <c r="C173" s="252"/>
      <c r="D173" s="681"/>
      <c r="E173" s="54"/>
      <c r="F173" s="60"/>
      <c r="G173" s="357"/>
      <c r="H173" s="256" t="s">
        <v>226</v>
      </c>
      <c r="I173" s="8"/>
      <c r="J173" s="693">
        <v>2338.15</v>
      </c>
      <c r="K173" s="60">
        <v>0</v>
      </c>
      <c r="L173" s="800"/>
      <c r="M173" s="5"/>
    </row>
    <row r="174" spans="1:13" ht="15.75" thickBot="1">
      <c r="A174" s="673"/>
      <c r="B174" s="671"/>
      <c r="C174" s="252"/>
      <c r="D174" s="681">
        <f>SUM(E173,E174)</f>
        <v>0</v>
      </c>
      <c r="E174" s="54"/>
      <c r="F174" s="60"/>
      <c r="G174" s="357"/>
      <c r="H174" s="256"/>
      <c r="I174" s="751">
        <v>2426.4699999999998</v>
      </c>
      <c r="J174" s="693">
        <v>88.32</v>
      </c>
      <c r="K174" s="60">
        <v>0</v>
      </c>
      <c r="L174" s="801">
        <v>2527.17</v>
      </c>
      <c r="M174" s="6"/>
    </row>
    <row r="175" spans="1:13" ht="15">
      <c r="A175" s="672" t="s">
        <v>281</v>
      </c>
      <c r="B175" s="674"/>
      <c r="C175" s="254"/>
      <c r="D175" s="680"/>
      <c r="E175" s="55"/>
      <c r="F175" s="59"/>
      <c r="G175" s="727" t="s">
        <v>389</v>
      </c>
      <c r="H175" s="728" t="s">
        <v>213</v>
      </c>
      <c r="I175" s="729"/>
      <c r="J175" s="730">
        <v>5715.02</v>
      </c>
      <c r="K175" s="726">
        <v>5715</v>
      </c>
      <c r="L175" s="800"/>
      <c r="M175" s="5"/>
    </row>
    <row r="176" spans="1:13" ht="15.75" thickBot="1">
      <c r="A176" s="673"/>
      <c r="B176" s="675"/>
      <c r="C176" s="253"/>
      <c r="D176" s="678">
        <f>SUM(E175,E176)</f>
        <v>0</v>
      </c>
      <c r="E176" s="56"/>
      <c r="F176" s="58"/>
      <c r="G176" s="358"/>
      <c r="H176" s="257"/>
      <c r="I176" s="247">
        <v>6174.24</v>
      </c>
      <c r="J176" s="694">
        <v>459.22</v>
      </c>
      <c r="K176" s="58">
        <v>459.22</v>
      </c>
      <c r="L176" s="800"/>
      <c r="M176" s="6"/>
    </row>
    <row r="177" spans="1:13" ht="15">
      <c r="A177" s="672" t="s">
        <v>282</v>
      </c>
      <c r="B177" s="671"/>
      <c r="C177" s="252"/>
      <c r="D177" s="681"/>
      <c r="E177" s="54"/>
      <c r="F177" s="60"/>
      <c r="G177" s="357"/>
      <c r="H177" s="256" t="s">
        <v>223</v>
      </c>
      <c r="I177" s="8"/>
      <c r="J177" s="693">
        <v>2600.3000000000002</v>
      </c>
      <c r="K177" s="60">
        <v>2395.3000000000002</v>
      </c>
      <c r="L177" s="800"/>
      <c r="M177" s="5"/>
    </row>
    <row r="178" spans="1:13" ht="15.75" thickBot="1">
      <c r="A178" s="673"/>
      <c r="B178" s="671"/>
      <c r="C178" s="252"/>
      <c r="D178" s="681">
        <f>SUM(E177,E178)</f>
        <v>0</v>
      </c>
      <c r="E178" s="54"/>
      <c r="F178" s="60"/>
      <c r="G178" s="362"/>
      <c r="H178" s="260"/>
      <c r="I178" s="732">
        <v>2777.2</v>
      </c>
      <c r="J178" s="696">
        <v>176.9</v>
      </c>
      <c r="K178" s="697">
        <v>117.9</v>
      </c>
      <c r="L178" s="801">
        <v>8951.44</v>
      </c>
      <c r="M178" s="6"/>
    </row>
    <row r="179" spans="1:13" ht="15">
      <c r="A179" s="672" t="s">
        <v>283</v>
      </c>
      <c r="B179" s="674"/>
      <c r="C179" s="254"/>
      <c r="D179" s="680"/>
      <c r="E179" s="55"/>
      <c r="F179" s="59"/>
      <c r="G179" s="738" t="s">
        <v>390</v>
      </c>
      <c r="H179" s="256" t="s">
        <v>216</v>
      </c>
      <c r="I179" s="729"/>
      <c r="J179" s="730">
        <v>879.24</v>
      </c>
      <c r="K179" s="726">
        <v>403.56</v>
      </c>
      <c r="L179" s="800"/>
      <c r="M179" s="5"/>
    </row>
    <row r="180" spans="1:13" ht="15.75" thickBot="1">
      <c r="A180" s="673"/>
      <c r="B180" s="675"/>
      <c r="C180" s="253"/>
      <c r="D180" s="678">
        <f>SUM(E179,E180)</f>
        <v>0</v>
      </c>
      <c r="E180" s="56"/>
      <c r="F180" s="58"/>
      <c r="G180" s="357"/>
      <c r="H180" s="256"/>
      <c r="I180" s="732">
        <v>921.96</v>
      </c>
      <c r="J180" s="696">
        <v>42.72</v>
      </c>
      <c r="K180" s="697">
        <v>18.760000000000002</v>
      </c>
      <c r="L180" s="818">
        <v>921.96</v>
      </c>
      <c r="M180" s="7"/>
    </row>
    <row r="181" spans="1:13" ht="15">
      <c r="A181" s="672" t="s">
        <v>284</v>
      </c>
      <c r="B181" s="671"/>
      <c r="C181" s="252"/>
      <c r="D181" s="681"/>
      <c r="E181" s="54"/>
      <c r="F181" s="60"/>
      <c r="G181" s="727" t="s">
        <v>391</v>
      </c>
      <c r="H181" s="728" t="s">
        <v>217</v>
      </c>
      <c r="I181" s="729"/>
      <c r="J181" s="730">
        <v>5408.9</v>
      </c>
      <c r="K181" s="726">
        <v>0</v>
      </c>
      <c r="L181" s="800"/>
      <c r="M181" s="5"/>
    </row>
    <row r="182" spans="1:13" ht="15.75" thickBot="1">
      <c r="A182" s="673"/>
      <c r="B182" s="671"/>
      <c r="C182" s="252"/>
      <c r="D182" s="681">
        <f>SUM(E181,E182)</f>
        <v>0</v>
      </c>
      <c r="E182" s="54"/>
      <c r="F182" s="60"/>
      <c r="G182" s="357"/>
      <c r="H182" s="256"/>
      <c r="I182" s="249">
        <v>5787.7</v>
      </c>
      <c r="J182" s="693">
        <v>378.8</v>
      </c>
      <c r="K182" s="60">
        <v>0</v>
      </c>
      <c r="L182" s="800"/>
      <c r="M182" s="6"/>
    </row>
    <row r="183" spans="1:13" ht="15">
      <c r="A183" s="672" t="s">
        <v>285</v>
      </c>
      <c r="B183" s="674"/>
      <c r="C183" s="254"/>
      <c r="D183" s="680"/>
      <c r="E183" s="55"/>
      <c r="F183" s="59"/>
      <c r="G183" s="360"/>
      <c r="H183" s="259" t="s">
        <v>204</v>
      </c>
      <c r="I183" s="61"/>
      <c r="J183" s="695">
        <v>2531</v>
      </c>
      <c r="K183" s="59">
        <v>2518.6</v>
      </c>
      <c r="L183" s="800"/>
      <c r="M183" s="5"/>
    </row>
    <row r="184" spans="1:13" ht="15.75" thickBot="1">
      <c r="A184" s="673"/>
      <c r="B184" s="675"/>
      <c r="C184" s="253"/>
      <c r="D184" s="678">
        <f>SUM(E183,E184)</f>
        <v>0</v>
      </c>
      <c r="E184" s="56"/>
      <c r="F184" s="58"/>
      <c r="G184" s="362"/>
      <c r="H184" s="260"/>
      <c r="I184" s="251">
        <v>2591.6999999999998</v>
      </c>
      <c r="J184" s="696">
        <v>60.7</v>
      </c>
      <c r="K184" s="697">
        <v>60.7</v>
      </c>
      <c r="L184" s="802">
        <v>8379.4</v>
      </c>
      <c r="M184" s="6"/>
    </row>
    <row r="185" spans="1:13" ht="15">
      <c r="A185" s="672" t="s">
        <v>286</v>
      </c>
      <c r="B185" s="671"/>
      <c r="C185" s="252"/>
      <c r="D185" s="681"/>
      <c r="E185" s="83"/>
      <c r="F185" s="84"/>
      <c r="G185" s="727" t="s">
        <v>375</v>
      </c>
      <c r="H185" s="728" t="s">
        <v>209</v>
      </c>
      <c r="I185" s="729"/>
      <c r="J185" s="730">
        <v>5698.2</v>
      </c>
      <c r="K185" s="726">
        <v>5493.44</v>
      </c>
      <c r="L185" s="800"/>
      <c r="M185" s="5"/>
    </row>
    <row r="186" spans="1:13" ht="15.75" thickBot="1">
      <c r="A186" s="673"/>
      <c r="B186" s="671"/>
      <c r="C186" s="252"/>
      <c r="D186" s="681">
        <f>SUM(E185,E186)</f>
        <v>0</v>
      </c>
      <c r="E186" s="83"/>
      <c r="F186" s="84"/>
      <c r="G186" s="357" t="s">
        <v>376</v>
      </c>
      <c r="H186" s="256"/>
      <c r="I186" s="249">
        <v>6000</v>
      </c>
      <c r="J186" s="693">
        <v>301.8</v>
      </c>
      <c r="K186" s="60">
        <v>301.8</v>
      </c>
      <c r="L186" s="800"/>
      <c r="M186" s="6"/>
    </row>
    <row r="187" spans="1:13" ht="15.75">
      <c r="A187" s="672" t="s">
        <v>287</v>
      </c>
      <c r="B187" s="674"/>
      <c r="C187" s="254"/>
      <c r="D187" s="682"/>
      <c r="E187" s="85"/>
      <c r="F187" s="86"/>
      <c r="G187" s="361"/>
      <c r="H187" s="741" t="s">
        <v>220</v>
      </c>
      <c r="I187" s="275"/>
      <c r="J187" s="761">
        <v>651.4</v>
      </c>
      <c r="K187" s="762">
        <v>0</v>
      </c>
      <c r="L187" s="800"/>
      <c r="M187" s="5"/>
    </row>
    <row r="188" spans="1:13" ht="16.5" thickBot="1">
      <c r="A188" s="673"/>
      <c r="B188" s="675"/>
      <c r="C188" s="253"/>
      <c r="D188" s="683">
        <f>SUM(E187,E188)</f>
        <v>0</v>
      </c>
      <c r="E188" s="87"/>
      <c r="F188" s="88"/>
      <c r="G188" s="752"/>
      <c r="H188" s="753"/>
      <c r="I188" s="754">
        <v>708</v>
      </c>
      <c r="J188" s="763">
        <v>56.6</v>
      </c>
      <c r="K188" s="764">
        <v>0</v>
      </c>
      <c r="L188" s="802">
        <v>6708</v>
      </c>
      <c r="M188" s="6"/>
    </row>
    <row r="189" spans="1:13" ht="15">
      <c r="A189" s="672" t="s">
        <v>288</v>
      </c>
      <c r="B189" s="671"/>
      <c r="C189" s="252"/>
      <c r="D189" s="681"/>
      <c r="E189" s="83"/>
      <c r="F189" s="84"/>
      <c r="G189" s="357" t="s">
        <v>394</v>
      </c>
      <c r="H189" s="256" t="s">
        <v>221</v>
      </c>
      <c r="I189" s="8"/>
      <c r="J189" s="693">
        <v>1489.75</v>
      </c>
      <c r="K189" s="60">
        <v>0</v>
      </c>
      <c r="L189" s="800"/>
      <c r="M189" s="5"/>
    </row>
    <row r="190" spans="1:13" ht="15.75" thickBot="1">
      <c r="A190" s="673"/>
      <c r="B190" s="671"/>
      <c r="C190" s="252"/>
      <c r="D190" s="681">
        <f>SUM(E189,E190)</f>
        <v>0</v>
      </c>
      <c r="E190" s="83"/>
      <c r="F190" s="84"/>
      <c r="G190" s="357"/>
      <c r="H190" s="256"/>
      <c r="I190" s="249">
        <v>1574.75</v>
      </c>
      <c r="J190" s="693">
        <v>85</v>
      </c>
      <c r="K190" s="60">
        <v>0</v>
      </c>
      <c r="L190" s="801">
        <v>1574.75</v>
      </c>
      <c r="M190" s="6"/>
    </row>
    <row r="191" spans="1:13" ht="15">
      <c r="A191" s="672" t="s">
        <v>289</v>
      </c>
      <c r="B191" s="674"/>
      <c r="C191" s="254"/>
      <c r="D191" s="680"/>
      <c r="E191" s="89"/>
      <c r="F191" s="90"/>
      <c r="G191" s="737" t="s">
        <v>395</v>
      </c>
      <c r="H191" s="728" t="s">
        <v>221</v>
      </c>
      <c r="I191" s="729"/>
      <c r="J191" s="730">
        <v>99.15</v>
      </c>
      <c r="K191" s="726">
        <v>0</v>
      </c>
      <c r="L191" s="800"/>
      <c r="M191" s="5"/>
    </row>
    <row r="192" spans="1:13" ht="15.75" thickBot="1">
      <c r="A192" s="673"/>
      <c r="B192" s="675"/>
      <c r="C192" s="253"/>
      <c r="D192" s="678">
        <f>SUM(E191,E192)</f>
        <v>0</v>
      </c>
      <c r="E192" s="91"/>
      <c r="F192" s="92"/>
      <c r="G192" s="362"/>
      <c r="H192" s="260"/>
      <c r="I192" s="251">
        <v>103.13</v>
      </c>
      <c r="J192" s="696">
        <v>3.98</v>
      </c>
      <c r="K192" s="697">
        <v>0</v>
      </c>
      <c r="L192" s="801">
        <v>103.13</v>
      </c>
      <c r="M192" s="7"/>
    </row>
    <row r="193" spans="1:13" ht="15.75">
      <c r="A193" s="672" t="s">
        <v>290</v>
      </c>
      <c r="B193" s="671"/>
      <c r="C193" s="252"/>
      <c r="D193" s="684"/>
      <c r="E193" s="93"/>
      <c r="F193" s="94"/>
      <c r="G193" s="746" t="s">
        <v>396</v>
      </c>
      <c r="H193" s="750" t="s">
        <v>218</v>
      </c>
      <c r="I193" s="274"/>
      <c r="J193" s="770">
        <v>3775.6</v>
      </c>
      <c r="K193" s="771">
        <v>3462</v>
      </c>
      <c r="L193" s="800"/>
      <c r="M193" s="5"/>
    </row>
    <row r="194" spans="1:13" ht="16.5" thickBot="1">
      <c r="A194" s="673"/>
      <c r="B194" s="671"/>
      <c r="C194" s="252"/>
      <c r="D194" s="684">
        <v>0</v>
      </c>
      <c r="E194" s="93"/>
      <c r="F194" s="94"/>
      <c r="G194" s="746" t="s">
        <v>397</v>
      </c>
      <c r="H194" s="750"/>
      <c r="I194" s="250">
        <v>4034.9</v>
      </c>
      <c r="J194" s="770">
        <v>259.3</v>
      </c>
      <c r="K194" s="771">
        <v>208.8</v>
      </c>
      <c r="L194" s="802">
        <v>4034.9</v>
      </c>
      <c r="M194" s="6"/>
    </row>
    <row r="195" spans="1:13" ht="15.75">
      <c r="A195" s="672" t="s">
        <v>291</v>
      </c>
      <c r="B195" s="674"/>
      <c r="C195" s="254"/>
      <c r="D195" s="685"/>
      <c r="E195" s="95"/>
      <c r="F195" s="776"/>
      <c r="G195" s="727" t="s">
        <v>338</v>
      </c>
      <c r="H195" s="728" t="s">
        <v>196</v>
      </c>
      <c r="I195" s="729"/>
      <c r="J195" s="730">
        <v>1079.93</v>
      </c>
      <c r="K195" s="726">
        <v>1079.93</v>
      </c>
      <c r="L195" s="803"/>
    </row>
    <row r="196" spans="1:13" ht="16.5" thickBot="1">
      <c r="A196" s="673"/>
      <c r="B196" s="675"/>
      <c r="C196" s="253"/>
      <c r="D196" s="686">
        <f>SUM(E195,E196)</f>
        <v>0</v>
      </c>
      <c r="E196" s="96"/>
      <c r="F196" s="777"/>
      <c r="G196" s="358"/>
      <c r="H196" s="257"/>
      <c r="I196" s="246">
        <v>1133.8</v>
      </c>
      <c r="J196" s="694">
        <v>53.87</v>
      </c>
      <c r="K196" s="58">
        <v>53.87</v>
      </c>
      <c r="L196" s="803"/>
    </row>
    <row r="197" spans="1:13" ht="15.75">
      <c r="A197" s="672" t="s">
        <v>399</v>
      </c>
      <c r="B197" s="674"/>
      <c r="C197" s="254"/>
      <c r="D197" s="685"/>
      <c r="E197" s="95"/>
      <c r="F197" s="776"/>
      <c r="G197" s="360"/>
      <c r="H197" s="259" t="s">
        <v>223</v>
      </c>
      <c r="I197" s="61"/>
      <c r="J197" s="695">
        <v>7789.3</v>
      </c>
      <c r="K197" s="59">
        <v>6807.8</v>
      </c>
      <c r="L197" s="803"/>
    </row>
    <row r="198" spans="1:13" ht="16.5" thickBot="1">
      <c r="A198" s="673"/>
      <c r="B198" s="675"/>
      <c r="C198" s="253"/>
      <c r="D198" s="686">
        <f t="shared" ref="D198" si="31">SUM(E197,E198)</f>
        <v>0</v>
      </c>
      <c r="E198" s="96"/>
      <c r="F198" s="777"/>
      <c r="G198" s="358"/>
      <c r="H198" s="257"/>
      <c r="I198" s="247">
        <v>8276.9</v>
      </c>
      <c r="J198" s="694">
        <v>487.6</v>
      </c>
      <c r="K198" s="58">
        <v>338.1</v>
      </c>
      <c r="L198" s="803"/>
    </row>
    <row r="199" spans="1:13" ht="15.75">
      <c r="A199" s="672" t="s">
        <v>400</v>
      </c>
      <c r="B199" s="674"/>
      <c r="C199" s="254"/>
      <c r="D199" s="685"/>
      <c r="E199" s="95"/>
      <c r="F199" s="776"/>
      <c r="G199" s="357"/>
      <c r="H199" s="256" t="s">
        <v>200</v>
      </c>
      <c r="I199" s="8"/>
      <c r="J199" s="693">
        <v>134.11000000000001</v>
      </c>
      <c r="K199" s="60">
        <v>11.2</v>
      </c>
      <c r="L199" s="803"/>
    </row>
    <row r="200" spans="1:13" ht="16.5" thickBot="1">
      <c r="A200" s="673"/>
      <c r="B200" s="675"/>
      <c r="C200" s="253"/>
      <c r="D200" s="686">
        <f t="shared" ref="D200" si="32">SUM(E199,E200)</f>
        <v>0</v>
      </c>
      <c r="E200" s="96"/>
      <c r="F200" s="777"/>
      <c r="G200" s="362"/>
      <c r="H200" s="260"/>
      <c r="I200" s="733">
        <v>140.01</v>
      </c>
      <c r="J200" s="696">
        <v>5.9</v>
      </c>
      <c r="K200" s="697">
        <v>0</v>
      </c>
      <c r="L200" s="804">
        <v>9550.7099999999991</v>
      </c>
    </row>
    <row r="201" spans="1:13" ht="15.75">
      <c r="A201" s="672" t="s">
        <v>415</v>
      </c>
      <c r="B201" s="674"/>
      <c r="C201" s="254"/>
      <c r="D201" s="685"/>
      <c r="E201" s="95"/>
      <c r="F201" s="219"/>
      <c r="G201" s="357" t="s">
        <v>404</v>
      </c>
      <c r="H201" s="256" t="s">
        <v>226</v>
      </c>
      <c r="I201" s="8"/>
      <c r="J201" s="693">
        <v>100.7</v>
      </c>
      <c r="K201" s="60">
        <v>0</v>
      </c>
      <c r="L201" s="800"/>
      <c r="M201" s="5"/>
    </row>
    <row r="202" spans="1:13" ht="16.5" thickBot="1">
      <c r="A202" s="673"/>
      <c r="B202" s="675"/>
      <c r="C202" s="253"/>
      <c r="D202" s="686">
        <f t="shared" ref="D202" si="33">SUM(E201,E202)</f>
        <v>0</v>
      </c>
      <c r="E202" s="96"/>
      <c r="F202" s="220"/>
      <c r="G202" s="362" t="s">
        <v>405</v>
      </c>
      <c r="H202" s="260"/>
      <c r="I202" s="732">
        <v>101.04</v>
      </c>
      <c r="J202" s="696">
        <v>0.34</v>
      </c>
      <c r="K202" s="697">
        <v>0</v>
      </c>
      <c r="L202" s="801">
        <v>101.04</v>
      </c>
      <c r="M202" s="6"/>
    </row>
    <row r="203" spans="1:13" ht="16.5" thickBot="1">
      <c r="A203" s="1013" t="s">
        <v>58</v>
      </c>
      <c r="B203" s="1014"/>
      <c r="C203" s="672"/>
      <c r="D203" s="688" t="s">
        <v>157</v>
      </c>
      <c r="E203" s="793">
        <f>SUM(E9,E11,E13,E15,E17,E19,E21,E23,E25,E27,E29,E31,E33,E35,E37,E39,E41,E43,E45,E47,E49,E51,E53,E55,E57,E59,E61,E63,E65,E67,E69,E71,E73,E75,E77,E79,E81,E83,E85,E87,E89,E91,E93,E95,E97,E99,E101,E103,E105,E107,E109,E111,E113,E115,E117,E119,E121,E123,E125,E127,E129,E131,E133,E135,E137,E139,E141,E143,E145,E147,E149,E151,E153,E155,E157,E159,E161,E163,E165,E167,E169,E171,E173,E175,E177,E179,E181,E183,E185,E187,E189,E191,E193,E195,E197,E199,E201)</f>
        <v>48524.23</v>
      </c>
      <c r="F203" s="394">
        <f>SUM(F9,F11,F13,F15,F17,F19,F21,F23,F25,F27,F29,F31,F33,F35,F37,F39,F41,F43,F45,F47,F49,F51,F53,F55,F57,F59,F61,F63,F65,F67,F69,F71,F73,F75,F77,F79,F81,F83,F85,F87,F89,F91,F93,F95,F97,F99,F101,F103,F105,F107,F109,F111,F113,F115,F117,F119,F121,F123,F125,F127,F129,F131,F133,F135,F137,F139,F141,F143,F145,F147,F149,F151,F153,F155,F157,F159,F161,F163,F165,F167,F169,F171,F173,F175,F177,F179,F181,F183,F185,F187,F189,F191,F193,F195,F197,F199,F201)</f>
        <v>32974.390000000007</v>
      </c>
      <c r="G203" s="1011" t="s">
        <v>58</v>
      </c>
      <c r="H203" s="355"/>
      <c r="I203" s="273" t="s">
        <v>157</v>
      </c>
      <c r="J203" s="218">
        <f>SUM(J9,J11,J13,J15,J17,J19,J21,J23,J25,J27,J29,J31,J33,J35,J37,J39,J41,J43,J45,J47,J49,J51,J53,J55,J57,J59,J61,J63,J65,J67,J69,J71,J73,J75,J77,J79,J81,J83,J85,J87,J89,J91,J93,J95,J97,J99,J101,J103,J105,J107,J109,J111,J113,J115,J117,J119,J121,J123,J125,J127,J129,J131,J133,J135,J137,J139,J141,J143,J145,J147,J149,J151,J153,J155,J157,J159,J161,J163,J165,J167,J169,J171,J173,J175,J177,J179,J181,J183,J185,J187,J189,J191,J193,J195,J197,J199,J201)</f>
        <v>284328.33999999997</v>
      </c>
      <c r="K203" s="394">
        <f>SUM(K9,K11,K13,K15,K17,K19,K21,K23,K25,K27,K29,K31,K33,K35,K37,K39,K41,K43,K45,K47,K49,K51,K53,K55,K57,K59,K61,K63,K65,K67,K69,K71,K73,K75,K77,K79,K81,K83,K85,K87,K89,K91,K93,K95,K97,K99,K101,K103,K105,K107,K109,K111,K113,K115,K117,K119,K121,K123,K125,K127,K129,K131,K133,K135,K137,K139,K141,K143,K145,K147,K149,K151,K153,K155,K157,K159,K161,K163,K165,K167,K169,K171,K173,K175,K177,K179,K181,K183,K185,K187,K189,K191,K193,K195,K197,K199,K201)</f>
        <v>194692.79999999996</v>
      </c>
      <c r="L203" s="5"/>
      <c r="M203" s="9"/>
    </row>
    <row r="204" spans="1:13" ht="16.5" thickBot="1">
      <c r="A204" s="1015"/>
      <c r="B204" s="1016"/>
      <c r="C204" s="673"/>
      <c r="D204" s="792">
        <f>SUM(D10,D12,D14,D16,D18,D20,D22,D24,D26,D28,D30,D32,D34,D36,D38,D40,D42,D44,D46,D48,D50,D52,D54,D56,D58,D60,D62,D64,D66,D68,D70,D72,D74,D76,D78,D80,D82,D84,D86,D88,D90,D92,D94,D96,D98,D100,D102,D104,D106,D108,D110,D112,D114,D116,D118,D120,D122,D124,D126,D128,D130,D132,D134,D136,D138,D140,D142,D144,D146,D148,D150,D152,D154,D156,D158,D160,D162,D164,D166,D168,D170,D172,D174,D176,D178,D180,D182,D184,D186,D188,D190,D192,D194,D196,D198,D200,D202)</f>
        <v>51912.390000000007</v>
      </c>
      <c r="E204" s="793">
        <f>SUM(E10,E12,E14,E16,E18,E20,E22,E24,E26,E28,E30,E32,E34,E36,E38,E40,E42,E44,E46,E48,E50,E52,E54,E56,E58,E60,E62,E64,E66,E68,E70,E72,E74,E76,E78,E80,E82,E84,E86,E88,E90,E92,E94,E96,E98,E100,E102,E104,E106,E108,E110,E112,E114,E116,E118,E120,E122,E124,E126,E128,E130,E132,E134,E136,E138,E140,E142,E144,E146,E148,E150,E152,E154,E156,E158,E160,E162,E164,E166,E168,E170,E172,E174,E176,E178,E180,E182,E184,E186,E188,E190,E192,E194,E196,E198,E200,E202)</f>
        <v>3388.16</v>
      </c>
      <c r="F204" s="394">
        <f>SUM(F10,F12,F14,F16,F18,F20,F22,F24,F26,F28,F30,F32,F34,F36,F38,F40,F42,F44,F46,F48,F50,F52,F54,F56,F58,F60,F62,F64,F66,F68,F70,F72,F74,F76,F78,F80,F82,F84,F86,F88,F90,F92,F94,F96,F98,F100,F102,F104,F106,F108,F110,F112,F114,F116,F118,F120,F122,F124,F126,F128,F130,F132,F134,F136,F138,F140,F142,F144,F146,F148,F150,F152,F154,F156,F158,F160,F162,F164,F166,F168,F170,F172,F174,F176,F178,F180,F182,F184,F186,F188,F190,F192,F194,F196,F198,F200,F202)</f>
        <v>1939.6799999999998</v>
      </c>
      <c r="G204" s="1012"/>
      <c r="H204" s="356"/>
      <c r="I204" s="795">
        <f>SUM(I10,I12,I14,I16,I18,I20,I22,I24,I26,I28,I30,I32,I34,I36,I38,I40,I42,I44,I46,I48,I50,I52,I54,I56,I58,I60,I62,I64,I66,I68,I70,I72,I74,I76,I78,I80,I82,I84,I86,I88,I90,I92,I94,I96,I98,I100,I102,I104,I106,I108,I110,I112,I114,I116,I118,I120,I122,I124,I126,I128,I130,I132,I134,I136,I138,I140,I142,I144,I146,I148,I150,I152,I154,I156,I158,I160,I162,I164,I166,I168,I170,I172,I174,I176,I178,I180,I182,I184,I186,I188,I190,I192,I194,I196,I198,I200,I202)</f>
        <v>317970.59000000003</v>
      </c>
      <c r="J204" s="218">
        <f>SUM(J10,J12,J14,J16,J18,J20,J22,J24,J26,J28,J30,J32,J34,J36,J38,J40,J42,J44,J46,J48,J50,J52,J54,J56,J58,J60,J62,J64,J66,J68,J70,J72,J74,J76,J78,J80,J82,J84,J86,J88,J90,J92,J94,J96,J98,J100,J102,J104,J106,J108,J110,J112,J114,J116,J118,J120,J122,J124,J126,J128,J130,J132,J134,J136,J138,J140,J142,J144,J146,J148,J150,J152,J154,J156,J158,J160,J162,J164,J166,J168,J170,J172,J174,J176,J178,J180,J182,J184,J186,J188,J190,J192,J194,J196,J198,J200,J202)</f>
        <v>33642.250000000015</v>
      </c>
      <c r="K204" s="394">
        <f>SUM(K10,K12,K14,K16,K18,K20,K22,K24,K26,K28,K30,K32,K34,K36,K38,K40,K42,K44,K46,K48,K50,K52,K54,K56,K58,K60,K62,K64,K66,K68,K70,K72,K74,K76,K78,K80,K82,K84,K86,K88,K90,K92,K94,K96,K98,K100,K102,K104,K106,K108,K110,K112,K114,K116,K118,K120,K122,K124,K126,K128,K130,K132,K134,K136,K138,K140,K142,K144,K146,K148,K150,K152,K154,K156,K158,K160,K162,K164,K166,K168,K170,K172,K174,K176,K178,K180,K182,K184,K186,K188,K190,K192,K194,K196,K198,K200,K202)</f>
        <v>27688.690000000002</v>
      </c>
      <c r="L204" s="796">
        <f>SUM(L9:L203)</f>
        <v>317970.59000000008</v>
      </c>
      <c r="M204" s="10"/>
    </row>
    <row r="205" spans="1:13">
      <c r="A205" s="5"/>
      <c r="B205" s="5"/>
      <c r="C205" s="5"/>
      <c r="D205" s="5"/>
      <c r="E205" s="12"/>
      <c r="F205" s="113"/>
      <c r="G205" s="113"/>
      <c r="H205" s="113"/>
      <c r="I205" s="6"/>
      <c r="J205" s="5"/>
      <c r="K205" s="111"/>
      <c r="L205" s="5"/>
      <c r="M205" s="5"/>
    </row>
    <row r="206" spans="1:13">
      <c r="A206" s="11" t="s">
        <v>178</v>
      </c>
      <c r="B206" s="11"/>
      <c r="C206" s="11"/>
      <c r="D206" s="11"/>
      <c r="E206" s="57"/>
      <c r="F206" s="57"/>
      <c r="G206" s="57"/>
      <c r="H206" s="57"/>
      <c r="I206" s="62"/>
      <c r="J206" s="11"/>
      <c r="K206" s="11"/>
      <c r="L206" s="5"/>
      <c r="M206" s="5"/>
    </row>
    <row r="207" spans="1:13">
      <c r="A207" s="5"/>
      <c r="B207" s="5"/>
      <c r="C207" s="5" t="s">
        <v>337</v>
      </c>
      <c r="D207" s="5"/>
      <c r="E207" s="12"/>
      <c r="F207" s="12"/>
      <c r="G207" s="12"/>
      <c r="H207" s="12"/>
      <c r="I207" s="6"/>
      <c r="J207" s="5"/>
      <c r="K207" s="5"/>
      <c r="L207" s="5"/>
      <c r="M207" s="5"/>
    </row>
    <row r="208" spans="1:13">
      <c r="A208" s="5"/>
      <c r="B208" s="5"/>
      <c r="C208" s="5"/>
      <c r="D208" s="5"/>
      <c r="F208" s="12"/>
      <c r="G208" s="12"/>
      <c r="H208" s="12"/>
      <c r="I208" s="6"/>
      <c r="J208" s="7"/>
      <c r="K208" s="12"/>
      <c r="L208" s="5"/>
      <c r="M208" s="5"/>
    </row>
    <row r="209" spans="4:9">
      <c r="D209" s="111"/>
      <c r="I209" s="112"/>
    </row>
  </sheetData>
  <mergeCells count="11">
    <mergeCell ref="G203:G204"/>
    <mergeCell ref="A203:B204"/>
    <mergeCell ref="D6:D7"/>
    <mergeCell ref="I6:I7"/>
    <mergeCell ref="D4:F4"/>
    <mergeCell ref="I4:K4"/>
    <mergeCell ref="D5:E5"/>
    <mergeCell ref="I5:J5"/>
    <mergeCell ref="A4:A8"/>
    <mergeCell ref="B4:B8"/>
    <mergeCell ref="G4:G8"/>
  </mergeCells>
  <phoneticPr fontId="9" type="noConversion"/>
  <printOptions horizontalCentered="1"/>
  <pageMargins left="0.78740157480314965" right="0.78740157480314965" top="0.62992125984251968" bottom="0.78740157480314965" header="0.31496062992125984" footer="0.51181102362204722"/>
  <pageSetup paperSize="8" scale="35" orientation="portrait" r:id="rId1"/>
  <headerFooter alignWithMargins="0"/>
  <colBreaks count="1" manualBreakCount="1">
    <brk id="1" max="4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Q327"/>
  <sheetViews>
    <sheetView topLeftCell="A31" zoomScale="85" zoomScaleNormal="85" workbookViewId="0">
      <selection activeCell="Q78" activeCellId="1" sqref="Q77 Q78"/>
    </sheetView>
  </sheetViews>
  <sheetFormatPr defaultRowHeight="12.75"/>
  <cols>
    <col min="1" max="1" width="5.85546875" customWidth="1"/>
    <col min="2" max="2" width="16.42578125" customWidth="1"/>
    <col min="3" max="4" width="11" bestFit="1" customWidth="1"/>
    <col min="5" max="5" width="10.85546875" bestFit="1" customWidth="1"/>
    <col min="6" max="6" width="12.140625" bestFit="1" customWidth="1"/>
    <col min="7" max="7" width="10.85546875" customWidth="1"/>
    <col min="8" max="8" width="14.140625" customWidth="1"/>
    <col min="9" max="9" width="11.5703125" bestFit="1" customWidth="1"/>
    <col min="10" max="10" width="15.5703125" customWidth="1"/>
    <col min="11" max="11" width="13.28515625" bestFit="1" customWidth="1"/>
    <col min="12" max="12" width="15" customWidth="1"/>
    <col min="13" max="13" width="13.28515625" bestFit="1" customWidth="1"/>
    <col min="14" max="14" width="15.5703125" customWidth="1"/>
    <col min="15" max="15" width="14.7109375" bestFit="1" customWidth="1"/>
    <col min="16" max="16" width="17.42578125" customWidth="1"/>
    <col min="17" max="17" width="14.140625" bestFit="1" customWidth="1"/>
  </cols>
  <sheetData>
    <row r="1" spans="1:17" s="106" customFormat="1" ht="15.75">
      <c r="A1" s="285" t="s">
        <v>79</v>
      </c>
      <c r="B1" s="286"/>
      <c r="C1" s="286"/>
      <c r="D1" s="352"/>
      <c r="E1" s="352"/>
      <c r="F1" s="352"/>
      <c r="G1" s="352"/>
      <c r="H1" s="352"/>
      <c r="I1" s="286"/>
      <c r="J1" s="287"/>
      <c r="K1" s="288"/>
      <c r="L1" s="289"/>
      <c r="M1" s="290"/>
      <c r="N1" s="290"/>
      <c r="O1" s="290"/>
      <c r="P1" s="290"/>
      <c r="Q1" s="290"/>
    </row>
    <row r="2" spans="1:17" s="106" customFormat="1" ht="15.75">
      <c r="A2" s="315" t="s">
        <v>80</v>
      </c>
      <c r="B2" s="316"/>
      <c r="C2" s="316"/>
      <c r="D2" s="349"/>
      <c r="E2" s="350"/>
      <c r="F2" s="350"/>
      <c r="G2" s="351"/>
      <c r="H2" s="286"/>
      <c r="I2" s="286"/>
      <c r="J2" s="287"/>
      <c r="K2" s="288"/>
      <c r="L2" s="289"/>
      <c r="M2" s="290"/>
      <c r="N2" s="290"/>
      <c r="O2" s="290"/>
      <c r="P2" s="290"/>
      <c r="Q2" s="290"/>
    </row>
    <row r="3" spans="1:17" ht="24" customHeight="1">
      <c r="A3" s="317" t="s">
        <v>148</v>
      </c>
      <c r="B3" s="318"/>
      <c r="C3" s="347"/>
      <c r="D3" s="347"/>
      <c r="E3" s="347"/>
      <c r="F3" s="347"/>
      <c r="G3" s="347"/>
      <c r="H3" s="348"/>
      <c r="I3" s="14"/>
      <c r="J3" s="15"/>
      <c r="K3" s="16"/>
      <c r="L3" s="17"/>
      <c r="M3" s="18"/>
      <c r="N3" s="18"/>
      <c r="O3" s="66" t="s">
        <v>177</v>
      </c>
      <c r="P3" s="18"/>
    </row>
    <row r="4" spans="1:17" s="198" customFormat="1" ht="15.75" thickBot="1">
      <c r="A4" s="395" t="s">
        <v>294</v>
      </c>
      <c r="B4" s="396"/>
      <c r="C4" s="381"/>
      <c r="D4" s="397"/>
      <c r="E4" s="397"/>
      <c r="F4" s="397"/>
      <c r="G4" s="397"/>
      <c r="H4" s="397"/>
      <c r="I4" s="397"/>
      <c r="J4" s="398"/>
      <c r="K4" s="399"/>
      <c r="L4" s="400"/>
      <c r="M4" s="401"/>
      <c r="N4" s="401"/>
      <c r="O4" s="401"/>
      <c r="P4" s="401"/>
      <c r="Q4" s="401"/>
    </row>
    <row r="5" spans="1:17" ht="15" customHeight="1">
      <c r="A5" s="402"/>
      <c r="B5" s="1050" t="s">
        <v>117</v>
      </c>
      <c r="C5" s="1053" t="s">
        <v>72</v>
      </c>
      <c r="D5" s="1054"/>
      <c r="E5" s="1054"/>
      <c r="F5" s="1054"/>
      <c r="G5" s="1054"/>
      <c r="H5" s="1055"/>
      <c r="I5" s="1047" t="s">
        <v>142</v>
      </c>
      <c r="J5" s="1046"/>
      <c r="K5" s="1045" t="s">
        <v>73</v>
      </c>
      <c r="L5" s="1046"/>
      <c r="M5" s="1036" t="s">
        <v>74</v>
      </c>
      <c r="N5" s="1038"/>
      <c r="O5" s="1036" t="s">
        <v>76</v>
      </c>
      <c r="P5" s="1037"/>
      <c r="Q5" s="1038"/>
    </row>
    <row r="6" spans="1:17" ht="15">
      <c r="A6" s="403"/>
      <c r="B6" s="1051"/>
      <c r="C6" s="1056"/>
      <c r="D6" s="1057"/>
      <c r="E6" s="1057"/>
      <c r="F6" s="1057"/>
      <c r="G6" s="1057"/>
      <c r="H6" s="1058"/>
      <c r="I6" s="1048" t="s">
        <v>143</v>
      </c>
      <c r="J6" s="1049"/>
      <c r="K6" s="1059"/>
      <c r="L6" s="1049"/>
      <c r="M6" s="1033" t="s">
        <v>75</v>
      </c>
      <c r="N6" s="1035"/>
      <c r="O6" s="1033"/>
      <c r="P6" s="1034"/>
      <c r="Q6" s="1035"/>
    </row>
    <row r="7" spans="1:17" ht="15">
      <c r="A7" s="403" t="s">
        <v>22</v>
      </c>
      <c r="B7" s="1051"/>
      <c r="C7" s="404" t="s">
        <v>66</v>
      </c>
      <c r="D7" s="405" t="s">
        <v>42</v>
      </c>
      <c r="E7" s="405" t="s">
        <v>67</v>
      </c>
      <c r="F7" s="406" t="s">
        <v>68</v>
      </c>
      <c r="G7" s="407" t="s">
        <v>69</v>
      </c>
      <c r="H7" s="408" t="s">
        <v>146</v>
      </c>
      <c r="I7" s="1039" t="s">
        <v>1</v>
      </c>
      <c r="J7" s="409"/>
      <c r="K7" s="1039" t="s">
        <v>1</v>
      </c>
      <c r="L7" s="410"/>
      <c r="M7" s="1039" t="s">
        <v>1</v>
      </c>
      <c r="N7" s="410"/>
      <c r="O7" s="1039" t="s">
        <v>1</v>
      </c>
      <c r="P7" s="411" t="s">
        <v>78</v>
      </c>
      <c r="Q7" s="412"/>
    </row>
    <row r="8" spans="1:17" ht="15">
      <c r="A8" s="403"/>
      <c r="B8" s="1051"/>
      <c r="C8" s="404" t="s">
        <v>65</v>
      </c>
      <c r="D8" s="413" t="s">
        <v>43</v>
      </c>
      <c r="E8" s="414"/>
      <c r="F8" s="406" t="s">
        <v>71</v>
      </c>
      <c r="G8" s="415" t="s">
        <v>70</v>
      </c>
      <c r="H8" s="416" t="s">
        <v>147</v>
      </c>
      <c r="I8" s="1040"/>
      <c r="J8" s="417" t="s">
        <v>61</v>
      </c>
      <c r="K8" s="1040"/>
      <c r="L8" s="418" t="s">
        <v>61</v>
      </c>
      <c r="M8" s="1040"/>
      <c r="N8" s="417" t="s">
        <v>61</v>
      </c>
      <c r="O8" s="1040"/>
      <c r="P8" s="419" t="s">
        <v>77</v>
      </c>
      <c r="Q8" s="420" t="s">
        <v>63</v>
      </c>
    </row>
    <row r="9" spans="1:17" ht="15">
      <c r="A9" s="403"/>
      <c r="B9" s="1051"/>
      <c r="C9" s="421"/>
      <c r="D9" s="422"/>
      <c r="E9" s="422"/>
      <c r="F9" s="406"/>
      <c r="G9" s="423" t="s">
        <v>144</v>
      </c>
      <c r="H9" s="424" t="s">
        <v>59</v>
      </c>
      <c r="I9" s="425" t="s">
        <v>59</v>
      </c>
      <c r="J9" s="426" t="s">
        <v>62</v>
      </c>
      <c r="K9" s="425" t="s">
        <v>59</v>
      </c>
      <c r="L9" s="427" t="s">
        <v>62</v>
      </c>
      <c r="M9" s="425" t="s">
        <v>59</v>
      </c>
      <c r="N9" s="426" t="s">
        <v>62</v>
      </c>
      <c r="O9" s="428" t="s">
        <v>59</v>
      </c>
      <c r="P9" s="429" t="s">
        <v>92</v>
      </c>
      <c r="Q9" s="430" t="s">
        <v>64</v>
      </c>
    </row>
    <row r="10" spans="1:17" ht="15.75" thickBot="1">
      <c r="A10" s="431"/>
      <c r="B10" s="1052"/>
      <c r="C10" s="432" t="s">
        <v>3</v>
      </c>
      <c r="D10" s="432" t="s">
        <v>3</v>
      </c>
      <c r="E10" s="433" t="s">
        <v>3</v>
      </c>
      <c r="F10" s="433" t="s">
        <v>3</v>
      </c>
      <c r="G10" s="433" t="s">
        <v>3</v>
      </c>
      <c r="H10" s="434" t="s">
        <v>60</v>
      </c>
      <c r="I10" s="435" t="s">
        <v>60</v>
      </c>
      <c r="J10" s="436" t="s">
        <v>4</v>
      </c>
      <c r="K10" s="435" t="s">
        <v>60</v>
      </c>
      <c r="L10" s="437" t="s">
        <v>4</v>
      </c>
      <c r="M10" s="435" t="s">
        <v>60</v>
      </c>
      <c r="N10" s="438" t="s">
        <v>4</v>
      </c>
      <c r="O10" s="439" t="s">
        <v>60</v>
      </c>
      <c r="P10" s="432" t="s">
        <v>4</v>
      </c>
      <c r="Q10" s="438" t="s">
        <v>4</v>
      </c>
    </row>
    <row r="11" spans="1:17" ht="15.75" thickTop="1">
      <c r="A11" s="215" t="s">
        <v>23</v>
      </c>
      <c r="B11" s="520" t="s">
        <v>196</v>
      </c>
      <c r="C11" s="43">
        <v>10</v>
      </c>
      <c r="D11" s="116">
        <v>1</v>
      </c>
      <c r="E11" s="117">
        <v>1</v>
      </c>
      <c r="F11" s="118"/>
      <c r="G11" s="119"/>
      <c r="H11" s="204"/>
      <c r="I11" s="118"/>
      <c r="J11" s="120"/>
      <c r="K11" s="121">
        <v>4</v>
      </c>
      <c r="L11" s="670">
        <v>8.59</v>
      </c>
      <c r="M11" s="24"/>
      <c r="N11" s="23"/>
      <c r="O11" s="24">
        <v>22</v>
      </c>
      <c r="P11" s="537">
        <v>109.22</v>
      </c>
      <c r="Q11" s="363">
        <v>499.46</v>
      </c>
    </row>
    <row r="12" spans="1:17" ht="15">
      <c r="A12" s="214"/>
      <c r="B12" s="522"/>
      <c r="C12" s="145"/>
      <c r="D12" s="141"/>
      <c r="E12" s="142"/>
      <c r="F12" s="143"/>
      <c r="G12" s="144"/>
      <c r="H12" s="208"/>
      <c r="I12" s="143"/>
      <c r="J12" s="701"/>
      <c r="K12" s="663">
        <v>8.59</v>
      </c>
      <c r="L12" s="27">
        <v>0</v>
      </c>
      <c r="M12" s="28"/>
      <c r="N12" s="26"/>
      <c r="O12" s="663">
        <v>499.46</v>
      </c>
      <c r="P12" s="538">
        <v>390.24</v>
      </c>
      <c r="Q12" s="37">
        <v>0</v>
      </c>
    </row>
    <row r="13" spans="1:17" ht="15">
      <c r="A13" s="215" t="s">
        <v>24</v>
      </c>
      <c r="B13" s="520" t="s">
        <v>197</v>
      </c>
      <c r="C13" s="43">
        <v>9</v>
      </c>
      <c r="D13" s="116">
        <v>3</v>
      </c>
      <c r="E13" s="117">
        <v>1</v>
      </c>
      <c r="F13" s="118">
        <v>1</v>
      </c>
      <c r="G13" s="119"/>
      <c r="H13" s="204">
        <v>2</v>
      </c>
      <c r="I13" s="784" t="s">
        <v>407</v>
      </c>
      <c r="J13" s="120"/>
      <c r="K13" s="121"/>
      <c r="L13" s="25"/>
      <c r="M13" s="24"/>
      <c r="N13" s="29"/>
      <c r="O13" s="24">
        <v>1</v>
      </c>
      <c r="P13" s="537">
        <v>18.670000000000002</v>
      </c>
      <c r="Q13" s="363">
        <v>81.17</v>
      </c>
    </row>
    <row r="14" spans="1:17" ht="15" customHeight="1">
      <c r="A14" s="215"/>
      <c r="B14" s="520"/>
      <c r="C14" s="43"/>
      <c r="D14" s="116"/>
      <c r="E14" s="117"/>
      <c r="F14" s="118"/>
      <c r="G14" s="119"/>
      <c r="H14" s="204">
        <v>4.3499999999999996</v>
      </c>
      <c r="I14" s="784" t="s">
        <v>408</v>
      </c>
      <c r="J14" s="120"/>
      <c r="K14" s="121"/>
      <c r="L14" s="25"/>
      <c r="M14" s="30"/>
      <c r="N14" s="29"/>
      <c r="O14" s="24">
        <v>81.17</v>
      </c>
      <c r="P14" s="537">
        <v>62.5</v>
      </c>
      <c r="Q14" s="363">
        <v>0</v>
      </c>
    </row>
    <row r="15" spans="1:17" s="198" customFormat="1" ht="15.75">
      <c r="A15" s="216" t="s">
        <v>25</v>
      </c>
      <c r="B15" s="521" t="s">
        <v>198</v>
      </c>
      <c r="C15" s="837">
        <v>52</v>
      </c>
      <c r="D15" s="838"/>
      <c r="E15" s="839"/>
      <c r="F15" s="840">
        <v>3</v>
      </c>
      <c r="G15" s="841"/>
      <c r="H15" s="842">
        <v>1</v>
      </c>
      <c r="I15" s="843" t="s">
        <v>342</v>
      </c>
      <c r="J15" s="844"/>
      <c r="K15" s="845"/>
      <c r="L15" s="846"/>
      <c r="M15" s="845"/>
      <c r="N15" s="847"/>
      <c r="O15" s="848">
        <v>52</v>
      </c>
      <c r="P15" s="904">
        <v>277.89</v>
      </c>
      <c r="Q15" s="842">
        <v>1227.6300000000001</v>
      </c>
    </row>
    <row r="16" spans="1:17" s="198" customFormat="1" ht="15.75">
      <c r="A16" s="214"/>
      <c r="B16" s="522"/>
      <c r="C16" s="849"/>
      <c r="D16" s="850"/>
      <c r="E16" s="851"/>
      <c r="F16" s="852"/>
      <c r="G16" s="853"/>
      <c r="H16" s="854">
        <v>0.47</v>
      </c>
      <c r="I16" s="855"/>
      <c r="J16" s="853"/>
      <c r="K16" s="856"/>
      <c r="L16" s="857"/>
      <c r="M16" s="858"/>
      <c r="N16" s="859"/>
      <c r="O16" s="860">
        <v>1246.9100000000001</v>
      </c>
      <c r="P16" s="861">
        <v>969.02</v>
      </c>
      <c r="Q16" s="854">
        <v>19.28</v>
      </c>
    </row>
    <row r="17" spans="1:17" ht="15">
      <c r="A17" s="215" t="s">
        <v>26</v>
      </c>
      <c r="B17" s="520" t="s">
        <v>228</v>
      </c>
      <c r="C17" s="43">
        <v>12</v>
      </c>
      <c r="D17" s="116">
        <v>4</v>
      </c>
      <c r="E17" s="117">
        <v>1</v>
      </c>
      <c r="F17" s="118">
        <v>1</v>
      </c>
      <c r="G17" s="119"/>
      <c r="H17" s="204"/>
      <c r="I17" s="118"/>
      <c r="J17" s="120"/>
      <c r="K17" s="121">
        <v>1</v>
      </c>
      <c r="L17" s="25">
        <v>0</v>
      </c>
      <c r="M17" s="24"/>
      <c r="N17" s="29"/>
      <c r="O17" s="24">
        <v>13</v>
      </c>
      <c r="P17" s="537">
        <v>87.92</v>
      </c>
      <c r="Q17" s="363">
        <v>721.74</v>
      </c>
    </row>
    <row r="18" spans="1:17" ht="15">
      <c r="A18" s="215"/>
      <c r="B18" s="520"/>
      <c r="C18" s="43"/>
      <c r="D18" s="116"/>
      <c r="E18" s="117"/>
      <c r="F18" s="118"/>
      <c r="G18" s="119"/>
      <c r="H18" s="204"/>
      <c r="I18" s="118"/>
      <c r="J18" s="120"/>
      <c r="K18" s="121">
        <v>6.89</v>
      </c>
      <c r="L18" s="25">
        <v>6.89</v>
      </c>
      <c r="M18" s="30"/>
      <c r="N18" s="29"/>
      <c r="O18" s="24">
        <v>723.65</v>
      </c>
      <c r="P18" s="537">
        <v>635.73</v>
      </c>
      <c r="Q18" s="363">
        <v>1.91</v>
      </c>
    </row>
    <row r="19" spans="1:17" ht="15.75">
      <c r="A19" s="216" t="s">
        <v>27</v>
      </c>
      <c r="B19" s="521" t="s">
        <v>200</v>
      </c>
      <c r="C19" s="122">
        <v>87</v>
      </c>
      <c r="D19" s="123"/>
      <c r="E19" s="115"/>
      <c r="F19" s="530">
        <v>1</v>
      </c>
      <c r="G19" s="125"/>
      <c r="H19" s="205"/>
      <c r="I19" s="124"/>
      <c r="J19" s="126"/>
      <c r="K19" s="531">
        <v>3</v>
      </c>
      <c r="L19" s="532">
        <v>36.9</v>
      </c>
      <c r="M19" s="72"/>
      <c r="N19" s="71"/>
      <c r="O19" s="525">
        <v>16</v>
      </c>
      <c r="P19" s="905">
        <v>108.89</v>
      </c>
      <c r="Q19" s="526">
        <v>423.12</v>
      </c>
    </row>
    <row r="20" spans="1:17" ht="15.75">
      <c r="A20" s="214"/>
      <c r="B20" s="522"/>
      <c r="C20" s="128"/>
      <c r="D20" s="129"/>
      <c r="E20" s="130"/>
      <c r="F20" s="131"/>
      <c r="G20" s="132"/>
      <c r="H20" s="206"/>
      <c r="I20" s="131"/>
      <c r="J20" s="132"/>
      <c r="K20" s="533">
        <v>119.3</v>
      </c>
      <c r="L20" s="534">
        <v>82.4</v>
      </c>
      <c r="M20" s="76"/>
      <c r="N20" s="74"/>
      <c r="O20" s="527">
        <v>425.87</v>
      </c>
      <c r="P20" s="528">
        <v>316.98</v>
      </c>
      <c r="Q20" s="529">
        <v>2.75</v>
      </c>
    </row>
    <row r="21" spans="1:17" ht="15">
      <c r="A21" s="215" t="s">
        <v>28</v>
      </c>
      <c r="B21" s="520" t="s">
        <v>201</v>
      </c>
      <c r="C21" s="43">
        <v>31</v>
      </c>
      <c r="D21" s="116">
        <v>11</v>
      </c>
      <c r="E21" s="117">
        <v>2</v>
      </c>
      <c r="F21" s="118">
        <v>1</v>
      </c>
      <c r="G21" s="119"/>
      <c r="H21" s="204"/>
      <c r="I21" s="118"/>
      <c r="J21" s="120"/>
      <c r="K21" s="121">
        <v>1</v>
      </c>
      <c r="L21" s="670">
        <v>0</v>
      </c>
      <c r="M21" s="24"/>
      <c r="N21" s="29"/>
      <c r="O21" s="24">
        <v>21</v>
      </c>
      <c r="P21" s="537">
        <v>218.72</v>
      </c>
      <c r="Q21" s="363">
        <v>1033.83</v>
      </c>
    </row>
    <row r="22" spans="1:17" ht="15">
      <c r="A22" s="215"/>
      <c r="B22" s="520"/>
      <c r="C22" s="43"/>
      <c r="D22" s="116"/>
      <c r="E22" s="117"/>
      <c r="F22" s="118"/>
      <c r="G22" s="119"/>
      <c r="H22" s="204"/>
      <c r="I22" s="118"/>
      <c r="J22" s="120"/>
      <c r="K22" s="121">
        <v>8.83</v>
      </c>
      <c r="L22" s="670">
        <v>8.83</v>
      </c>
      <c r="M22" s="30"/>
      <c r="N22" s="29"/>
      <c r="O22" s="24">
        <v>1053.81</v>
      </c>
      <c r="P22" s="537">
        <v>835.09</v>
      </c>
      <c r="Q22" s="363">
        <v>19.98</v>
      </c>
    </row>
    <row r="23" spans="1:17" ht="15.75">
      <c r="A23" s="216" t="s">
        <v>29</v>
      </c>
      <c r="B23" s="521" t="s">
        <v>202</v>
      </c>
      <c r="C23" s="122"/>
      <c r="D23" s="123">
        <v>2</v>
      </c>
      <c r="E23" s="115"/>
      <c r="F23" s="124"/>
      <c r="G23" s="125"/>
      <c r="H23" s="205"/>
      <c r="I23" s="124"/>
      <c r="J23" s="126"/>
      <c r="K23" s="127"/>
      <c r="L23" s="73"/>
      <c r="M23" s="72"/>
      <c r="N23" s="71"/>
      <c r="O23" s="525">
        <v>5</v>
      </c>
      <c r="P23" s="905">
        <v>46.36</v>
      </c>
      <c r="Q23" s="526">
        <v>242.43</v>
      </c>
    </row>
    <row r="24" spans="1:17" ht="15.75">
      <c r="A24" s="214"/>
      <c r="B24" s="522"/>
      <c r="C24" s="128"/>
      <c r="D24" s="129"/>
      <c r="E24" s="130"/>
      <c r="F24" s="131"/>
      <c r="G24" s="132"/>
      <c r="H24" s="206"/>
      <c r="I24" s="131"/>
      <c r="J24" s="132"/>
      <c r="K24" s="133"/>
      <c r="L24" s="75"/>
      <c r="M24" s="76"/>
      <c r="N24" s="74"/>
      <c r="O24" s="527">
        <v>254.61</v>
      </c>
      <c r="P24" s="528">
        <v>208.25</v>
      </c>
      <c r="Q24" s="529">
        <v>12.18</v>
      </c>
    </row>
    <row r="25" spans="1:17" ht="15">
      <c r="A25" s="215" t="s">
        <v>30</v>
      </c>
      <c r="B25" s="520" t="s">
        <v>203</v>
      </c>
      <c r="C25" s="43">
        <v>18</v>
      </c>
      <c r="D25" s="116">
        <v>3</v>
      </c>
      <c r="E25" s="117">
        <v>1</v>
      </c>
      <c r="F25" s="118"/>
      <c r="G25" s="119"/>
      <c r="H25" s="204"/>
      <c r="I25" s="118"/>
      <c r="J25" s="120"/>
      <c r="K25" s="121"/>
      <c r="L25" s="25"/>
      <c r="M25" s="24"/>
      <c r="N25" s="29"/>
      <c r="O25" s="24">
        <v>40</v>
      </c>
      <c r="P25" s="537">
        <v>211.09</v>
      </c>
      <c r="Q25" s="363">
        <v>2415.52</v>
      </c>
    </row>
    <row r="26" spans="1:17" ht="15">
      <c r="A26" s="215"/>
      <c r="B26" s="520"/>
      <c r="C26" s="43"/>
      <c r="D26" s="116"/>
      <c r="E26" s="117"/>
      <c r="F26" s="118"/>
      <c r="G26" s="119"/>
      <c r="H26" s="204"/>
      <c r="I26" s="118"/>
      <c r="J26" s="120"/>
      <c r="K26" s="121"/>
      <c r="L26" s="25"/>
      <c r="M26" s="30"/>
      <c r="N26" s="29"/>
      <c r="O26" s="24">
        <v>2556.4499999999998</v>
      </c>
      <c r="P26" s="537">
        <v>2345.36</v>
      </c>
      <c r="Q26" s="363">
        <v>140.93</v>
      </c>
    </row>
    <row r="27" spans="1:17" s="198" customFormat="1" ht="15">
      <c r="A27" s="216" t="s">
        <v>31</v>
      </c>
      <c r="B27" s="521" t="s">
        <v>204</v>
      </c>
      <c r="C27" s="862"/>
      <c r="D27" s="863"/>
      <c r="E27" s="864"/>
      <c r="F27" s="865">
        <v>1</v>
      </c>
      <c r="G27" s="866"/>
      <c r="H27" s="867"/>
      <c r="I27" s="868"/>
      <c r="J27" s="869"/>
      <c r="K27" s="870"/>
      <c r="L27" s="871"/>
      <c r="M27" s="870"/>
      <c r="N27" s="872"/>
      <c r="O27" s="862">
        <v>4</v>
      </c>
      <c r="P27" s="906">
        <v>49.91</v>
      </c>
      <c r="Q27" s="872">
        <v>192.24</v>
      </c>
    </row>
    <row r="28" spans="1:17" s="198" customFormat="1" ht="15">
      <c r="A28" s="214"/>
      <c r="B28" s="873"/>
      <c r="C28" s="874"/>
      <c r="D28" s="875"/>
      <c r="E28" s="876"/>
      <c r="F28" s="877"/>
      <c r="G28" s="878"/>
      <c r="H28" s="879"/>
      <c r="I28" s="880"/>
      <c r="J28" s="881"/>
      <c r="K28" s="882"/>
      <c r="L28" s="883"/>
      <c r="M28" s="882"/>
      <c r="N28" s="884"/>
      <c r="O28" s="874">
        <v>194.46</v>
      </c>
      <c r="P28" s="907">
        <v>144.55000000000001</v>
      </c>
      <c r="Q28" s="885">
        <v>2.2200000000000002</v>
      </c>
    </row>
    <row r="29" spans="1:17" ht="15">
      <c r="A29" s="215" t="s">
        <v>32</v>
      </c>
      <c r="B29" s="520" t="s">
        <v>205</v>
      </c>
      <c r="C29" s="43">
        <v>3</v>
      </c>
      <c r="D29" s="116">
        <v>5</v>
      </c>
      <c r="E29" s="117">
        <v>2</v>
      </c>
      <c r="F29" s="118"/>
      <c r="G29" s="119"/>
      <c r="H29" s="204">
        <v>1</v>
      </c>
      <c r="I29" s="698" t="s">
        <v>341</v>
      </c>
      <c r="J29" s="120"/>
      <c r="K29" s="147"/>
      <c r="L29" s="25"/>
      <c r="M29" s="38"/>
      <c r="N29" s="39"/>
      <c r="O29" s="365">
        <v>11</v>
      </c>
      <c r="P29" s="537">
        <v>140.65</v>
      </c>
      <c r="Q29" s="79">
        <v>468.92</v>
      </c>
    </row>
    <row r="30" spans="1:17" ht="15">
      <c r="A30" s="215"/>
      <c r="B30" s="520"/>
      <c r="C30" s="148"/>
      <c r="D30" s="116"/>
      <c r="E30" s="117"/>
      <c r="F30" s="118"/>
      <c r="G30" s="119"/>
      <c r="H30" s="204">
        <v>1.73</v>
      </c>
      <c r="I30" s="201"/>
      <c r="J30" s="120"/>
      <c r="K30" s="147"/>
      <c r="L30" s="25"/>
      <c r="M30" s="40"/>
      <c r="N30" s="103"/>
      <c r="O30" s="540">
        <v>490.98</v>
      </c>
      <c r="P30" s="537">
        <v>350.33</v>
      </c>
      <c r="Q30" s="79">
        <v>22.06</v>
      </c>
    </row>
    <row r="31" spans="1:17" ht="15">
      <c r="A31" s="216" t="s">
        <v>33</v>
      </c>
      <c r="B31" s="521" t="s">
        <v>206</v>
      </c>
      <c r="C31" s="135">
        <v>24</v>
      </c>
      <c r="D31" s="136">
        <v>5</v>
      </c>
      <c r="E31" s="137">
        <v>2</v>
      </c>
      <c r="F31" s="138">
        <v>2</v>
      </c>
      <c r="G31" s="139"/>
      <c r="H31" s="207"/>
      <c r="I31" s="199"/>
      <c r="J31" s="151"/>
      <c r="K31" s="665">
        <v>4</v>
      </c>
      <c r="L31" s="662">
        <v>3.3</v>
      </c>
      <c r="M31" s="34"/>
      <c r="N31" s="32"/>
      <c r="O31" s="31">
        <v>10</v>
      </c>
      <c r="P31" s="778">
        <v>92.89</v>
      </c>
      <c r="Q31" s="32">
        <v>399.12</v>
      </c>
    </row>
    <row r="32" spans="1:17" ht="15">
      <c r="A32" s="214"/>
      <c r="B32" s="522"/>
      <c r="C32" s="145"/>
      <c r="D32" s="141"/>
      <c r="E32" s="142"/>
      <c r="F32" s="143"/>
      <c r="G32" s="144"/>
      <c r="H32" s="208"/>
      <c r="I32" s="200"/>
      <c r="J32" s="152"/>
      <c r="K32" s="663">
        <v>26.7</v>
      </c>
      <c r="L32" s="664">
        <v>23.4</v>
      </c>
      <c r="M32" s="28"/>
      <c r="N32" s="41"/>
      <c r="O32" s="364">
        <v>410.79</v>
      </c>
      <c r="P32" s="538">
        <v>317.89999999999998</v>
      </c>
      <c r="Q32" s="26">
        <v>11.67</v>
      </c>
    </row>
    <row r="33" spans="1:17" ht="15">
      <c r="A33" s="215" t="s">
        <v>34</v>
      </c>
      <c r="B33" s="521" t="s">
        <v>207</v>
      </c>
      <c r="C33" s="135">
        <v>15</v>
      </c>
      <c r="D33" s="136">
        <v>12</v>
      </c>
      <c r="E33" s="137">
        <v>1</v>
      </c>
      <c r="F33" s="138">
        <v>2</v>
      </c>
      <c r="G33" s="139"/>
      <c r="H33" s="207">
        <v>2</v>
      </c>
      <c r="I33" s="668" t="s">
        <v>112</v>
      </c>
      <c r="J33" s="151"/>
      <c r="K33" s="140">
        <v>4</v>
      </c>
      <c r="L33" s="662">
        <v>10.74</v>
      </c>
      <c r="M33" s="34"/>
      <c r="N33" s="32"/>
      <c r="O33" s="31">
        <v>17</v>
      </c>
      <c r="P33" s="778">
        <v>261.36</v>
      </c>
      <c r="Q33" s="32">
        <v>687.51</v>
      </c>
    </row>
    <row r="34" spans="1:17" ht="15">
      <c r="A34" s="215"/>
      <c r="B34" s="522"/>
      <c r="C34" s="145"/>
      <c r="D34" s="141"/>
      <c r="E34" s="142"/>
      <c r="F34" s="143"/>
      <c r="G34" s="144"/>
      <c r="H34" s="701">
        <v>4.3</v>
      </c>
      <c r="I34" s="669" t="s">
        <v>326</v>
      </c>
      <c r="J34" s="152"/>
      <c r="K34" s="146">
        <v>12.91</v>
      </c>
      <c r="L34" s="664">
        <v>2.17</v>
      </c>
      <c r="M34" s="28"/>
      <c r="N34" s="41"/>
      <c r="O34" s="536">
        <v>694</v>
      </c>
      <c r="P34" s="538">
        <v>432.64</v>
      </c>
      <c r="Q34" s="26">
        <v>6.49</v>
      </c>
    </row>
    <row r="35" spans="1:17" s="198" customFormat="1" ht="15">
      <c r="A35" s="216" t="s">
        <v>35</v>
      </c>
      <c r="B35" s="520" t="s">
        <v>208</v>
      </c>
      <c r="C35" s="886">
        <v>38</v>
      </c>
      <c r="D35" s="887"/>
      <c r="E35" s="888"/>
      <c r="F35" s="889">
        <v>1</v>
      </c>
      <c r="G35" s="890"/>
      <c r="H35" s="891"/>
      <c r="I35" s="892"/>
      <c r="J35" s="893"/>
      <c r="K35" s="894"/>
      <c r="L35" s="895"/>
      <c r="M35" s="886"/>
      <c r="N35" s="896"/>
      <c r="O35" s="886">
        <v>26</v>
      </c>
      <c r="P35" s="897">
        <v>122.78</v>
      </c>
      <c r="Q35" s="898">
        <v>122.78</v>
      </c>
    </row>
    <row r="36" spans="1:17" s="198" customFormat="1" ht="15">
      <c r="A36" s="214"/>
      <c r="B36" s="520"/>
      <c r="C36" s="899"/>
      <c r="D36" s="887"/>
      <c r="E36" s="888"/>
      <c r="F36" s="889"/>
      <c r="G36" s="890"/>
      <c r="H36" s="891"/>
      <c r="I36" s="892"/>
      <c r="J36" s="893"/>
      <c r="K36" s="894"/>
      <c r="L36" s="895"/>
      <c r="M36" s="874"/>
      <c r="N36" s="900"/>
      <c r="O36" s="901">
        <v>552.25</v>
      </c>
      <c r="P36" s="897">
        <v>429.47</v>
      </c>
      <c r="Q36" s="902">
        <v>429.47</v>
      </c>
    </row>
    <row r="37" spans="1:17" ht="15">
      <c r="A37" s="215" t="s">
        <v>36</v>
      </c>
      <c r="B37" s="521" t="s">
        <v>209</v>
      </c>
      <c r="C37" s="135">
        <v>4</v>
      </c>
      <c r="D37" s="136">
        <v>3</v>
      </c>
      <c r="E37" s="137"/>
      <c r="F37" s="138">
        <v>3</v>
      </c>
      <c r="G37" s="139"/>
      <c r="H37" s="207"/>
      <c r="I37" s="199"/>
      <c r="J37" s="151"/>
      <c r="K37" s="140"/>
      <c r="L37" s="35"/>
      <c r="M37" s="34"/>
      <c r="N37" s="32">
        <v>4037.34</v>
      </c>
      <c r="O37" s="31">
        <v>13</v>
      </c>
      <c r="P37" s="778">
        <v>101.48</v>
      </c>
      <c r="Q37" s="32">
        <v>415.92</v>
      </c>
    </row>
    <row r="38" spans="1:17" ht="15">
      <c r="A38" s="215"/>
      <c r="B38" s="522"/>
      <c r="C38" s="145"/>
      <c r="D38" s="141"/>
      <c r="E38" s="142"/>
      <c r="F38" s="143"/>
      <c r="G38" s="144"/>
      <c r="H38" s="208"/>
      <c r="I38" s="200"/>
      <c r="J38" s="152"/>
      <c r="K38" s="146"/>
      <c r="L38" s="27"/>
      <c r="M38" s="28">
        <v>4435.88</v>
      </c>
      <c r="N38" s="80">
        <v>398.54</v>
      </c>
      <c r="O38" s="536">
        <v>474.72</v>
      </c>
      <c r="P38" s="538">
        <v>373.24</v>
      </c>
      <c r="Q38" s="80">
        <v>58.8</v>
      </c>
    </row>
    <row r="39" spans="1:17" ht="15">
      <c r="A39" s="216" t="s">
        <v>37</v>
      </c>
      <c r="B39" s="520" t="s">
        <v>210</v>
      </c>
      <c r="C39" s="43">
        <v>6</v>
      </c>
      <c r="D39" s="116">
        <v>1</v>
      </c>
      <c r="E39" s="117"/>
      <c r="F39" s="118"/>
      <c r="G39" s="119"/>
      <c r="H39" s="204"/>
      <c r="I39" s="201"/>
      <c r="J39" s="120"/>
      <c r="K39" s="147"/>
      <c r="L39" s="25"/>
      <c r="M39" s="38"/>
      <c r="N39" s="39"/>
      <c r="O39" s="365">
        <v>3</v>
      </c>
      <c r="P39" s="537">
        <v>22.79</v>
      </c>
      <c r="Q39" s="79">
        <v>226.93</v>
      </c>
    </row>
    <row r="40" spans="1:17" ht="15">
      <c r="A40" s="214"/>
      <c r="B40" s="520"/>
      <c r="C40" s="148"/>
      <c r="D40" s="116"/>
      <c r="E40" s="117"/>
      <c r="F40" s="118"/>
      <c r="G40" s="119"/>
      <c r="H40" s="204"/>
      <c r="I40" s="201"/>
      <c r="J40" s="120"/>
      <c r="K40" s="147"/>
      <c r="L40" s="25"/>
      <c r="M40" s="40"/>
      <c r="N40" s="103"/>
      <c r="O40" s="540">
        <v>227.49</v>
      </c>
      <c r="P40" s="537">
        <v>204.7</v>
      </c>
      <c r="Q40" s="23">
        <v>0.56000000000000005</v>
      </c>
    </row>
    <row r="41" spans="1:17" ht="15">
      <c r="A41" s="215" t="s">
        <v>38</v>
      </c>
      <c r="B41" s="521" t="s">
        <v>211</v>
      </c>
      <c r="C41" s="135"/>
      <c r="D41" s="136">
        <v>2</v>
      </c>
      <c r="E41" s="137"/>
      <c r="F41" s="138">
        <v>3</v>
      </c>
      <c r="G41" s="139"/>
      <c r="H41" s="207">
        <v>1</v>
      </c>
      <c r="I41" s="535" t="s">
        <v>292</v>
      </c>
      <c r="J41" s="151"/>
      <c r="K41" s="140"/>
      <c r="L41" s="35"/>
      <c r="M41" s="34"/>
      <c r="N41" s="32"/>
      <c r="O41" s="31">
        <v>11</v>
      </c>
      <c r="P41" s="778">
        <v>112.67</v>
      </c>
      <c r="Q41" s="32">
        <v>297.29000000000002</v>
      </c>
    </row>
    <row r="42" spans="1:17" ht="15">
      <c r="A42" s="215"/>
      <c r="B42" s="522"/>
      <c r="C42" s="145"/>
      <c r="D42" s="141"/>
      <c r="E42" s="142"/>
      <c r="F42" s="143"/>
      <c r="G42" s="144"/>
      <c r="H42" s="701">
        <v>3</v>
      </c>
      <c r="I42" s="200"/>
      <c r="J42" s="152"/>
      <c r="K42" s="146"/>
      <c r="L42" s="27"/>
      <c r="M42" s="28"/>
      <c r="N42" s="41"/>
      <c r="O42" s="364">
        <v>311.45</v>
      </c>
      <c r="P42" s="538">
        <v>198.78</v>
      </c>
      <c r="Q42" s="26">
        <v>14.16</v>
      </c>
    </row>
    <row r="43" spans="1:17" ht="15">
      <c r="A43" s="216" t="s">
        <v>39</v>
      </c>
      <c r="B43" s="520" t="s">
        <v>212</v>
      </c>
      <c r="C43" s="43">
        <v>15</v>
      </c>
      <c r="D43" s="116">
        <v>1</v>
      </c>
      <c r="E43" s="117"/>
      <c r="F43" s="118"/>
      <c r="G43" s="119"/>
      <c r="H43" s="204"/>
      <c r="I43" s="201"/>
      <c r="J43" s="120"/>
      <c r="K43" s="147"/>
      <c r="L43" s="25"/>
      <c r="M43" s="38"/>
      <c r="N43" s="39"/>
      <c r="O43" s="365">
        <v>15</v>
      </c>
      <c r="P43" s="537">
        <v>198.35</v>
      </c>
      <c r="Q43" s="79">
        <v>476.99</v>
      </c>
    </row>
    <row r="44" spans="1:17" ht="15">
      <c r="A44" s="214"/>
      <c r="B44" s="520"/>
      <c r="C44" s="148"/>
      <c r="D44" s="116"/>
      <c r="E44" s="117"/>
      <c r="F44" s="118"/>
      <c r="G44" s="119"/>
      <c r="H44" s="204"/>
      <c r="I44" s="201"/>
      <c r="J44" s="120"/>
      <c r="K44" s="147"/>
      <c r="L44" s="25"/>
      <c r="M44" s="40"/>
      <c r="N44" s="103"/>
      <c r="O44" s="540">
        <v>484.68</v>
      </c>
      <c r="P44" s="537">
        <v>286.33</v>
      </c>
      <c r="Q44" s="23">
        <v>7.69</v>
      </c>
    </row>
    <row r="45" spans="1:17" ht="15">
      <c r="A45" s="215" t="s">
        <v>109</v>
      </c>
      <c r="B45" s="521" t="s">
        <v>12</v>
      </c>
      <c r="C45" s="135">
        <v>4</v>
      </c>
      <c r="D45" s="136">
        <v>1</v>
      </c>
      <c r="E45" s="137"/>
      <c r="F45" s="138"/>
      <c r="G45" s="139"/>
      <c r="H45" s="207">
        <v>1</v>
      </c>
      <c r="I45" s="535" t="s">
        <v>323</v>
      </c>
      <c r="J45" s="151"/>
      <c r="K45" s="140">
        <v>5</v>
      </c>
      <c r="L45" s="662">
        <v>8.18</v>
      </c>
      <c r="M45" s="34"/>
      <c r="N45" s="32"/>
      <c r="O45" s="31">
        <v>11</v>
      </c>
      <c r="P45" s="778">
        <v>60.16</v>
      </c>
      <c r="Q45" s="32">
        <v>305.49</v>
      </c>
    </row>
    <row r="46" spans="1:17" ht="15">
      <c r="A46" s="215"/>
      <c r="B46" s="522"/>
      <c r="C46" s="145"/>
      <c r="D46" s="141"/>
      <c r="E46" s="142"/>
      <c r="F46" s="143"/>
      <c r="G46" s="144"/>
      <c r="H46" s="208">
        <v>2.2799999999999998</v>
      </c>
      <c r="I46" s="661" t="s">
        <v>324</v>
      </c>
      <c r="J46" s="152"/>
      <c r="K46" s="146">
        <v>87.24</v>
      </c>
      <c r="L46" s="664">
        <v>79.06</v>
      </c>
      <c r="M46" s="28"/>
      <c r="N46" s="41"/>
      <c r="O46" s="364">
        <v>343.79</v>
      </c>
      <c r="P46" s="538">
        <v>283.63</v>
      </c>
      <c r="Q46" s="80">
        <v>38.299999999999997</v>
      </c>
    </row>
    <row r="47" spans="1:17" ht="15">
      <c r="A47" s="216" t="s">
        <v>111</v>
      </c>
      <c r="B47" s="520" t="s">
        <v>229</v>
      </c>
      <c r="C47" s="43">
        <v>6</v>
      </c>
      <c r="D47" s="116">
        <v>3</v>
      </c>
      <c r="E47" s="117"/>
      <c r="F47" s="118">
        <v>14</v>
      </c>
      <c r="G47" s="119"/>
      <c r="H47" s="204"/>
      <c r="I47" s="201"/>
      <c r="J47" s="120"/>
      <c r="K47" s="699">
        <v>1</v>
      </c>
      <c r="L47" s="25">
        <v>0</v>
      </c>
      <c r="M47" s="38"/>
      <c r="N47" s="39"/>
      <c r="O47" s="700">
        <v>37</v>
      </c>
      <c r="P47" s="537">
        <v>381.29</v>
      </c>
      <c r="Q47" s="79">
        <v>1420.67</v>
      </c>
    </row>
    <row r="48" spans="1:17" ht="15">
      <c r="A48" s="214"/>
      <c r="B48" s="520"/>
      <c r="C48" s="148"/>
      <c r="D48" s="116"/>
      <c r="E48" s="117"/>
      <c r="F48" s="118"/>
      <c r="G48" s="119"/>
      <c r="H48" s="204"/>
      <c r="I48" s="201"/>
      <c r="J48" s="120"/>
      <c r="K48" s="147">
        <v>0.98</v>
      </c>
      <c r="L48" s="670">
        <v>0.98</v>
      </c>
      <c r="M48" s="40"/>
      <c r="N48" s="103"/>
      <c r="O48" s="540">
        <v>1505.8</v>
      </c>
      <c r="P48" s="537">
        <v>1124.51</v>
      </c>
      <c r="Q48" s="79">
        <v>85.13</v>
      </c>
    </row>
    <row r="49" spans="1:17" s="198" customFormat="1" ht="15">
      <c r="A49" s="215" t="s">
        <v>182</v>
      </c>
      <c r="B49" s="521" t="s">
        <v>213</v>
      </c>
      <c r="C49" s="862">
        <v>19</v>
      </c>
      <c r="D49" s="863"/>
      <c r="E49" s="864"/>
      <c r="F49" s="865"/>
      <c r="G49" s="866"/>
      <c r="H49" s="867"/>
      <c r="I49" s="868"/>
      <c r="J49" s="869"/>
      <c r="K49" s="870"/>
      <c r="L49" s="871"/>
      <c r="M49" s="870"/>
      <c r="N49" s="872"/>
      <c r="O49" s="862">
        <v>47</v>
      </c>
      <c r="P49" s="906">
        <v>287.07</v>
      </c>
      <c r="Q49" s="872">
        <v>1184.8499999999999</v>
      </c>
    </row>
    <row r="50" spans="1:17" s="198" customFormat="1" ht="15">
      <c r="A50" s="215"/>
      <c r="B50" s="522"/>
      <c r="C50" s="874"/>
      <c r="D50" s="875"/>
      <c r="E50" s="876"/>
      <c r="F50" s="877"/>
      <c r="G50" s="878"/>
      <c r="H50" s="879"/>
      <c r="I50" s="880"/>
      <c r="J50" s="881"/>
      <c r="K50" s="882"/>
      <c r="L50" s="883"/>
      <c r="M50" s="882"/>
      <c r="N50" s="884"/>
      <c r="O50" s="874">
        <v>1223.23</v>
      </c>
      <c r="P50" s="907">
        <v>936.16</v>
      </c>
      <c r="Q50" s="903">
        <v>38.380000000000003</v>
      </c>
    </row>
    <row r="51" spans="1:17" ht="15">
      <c r="A51" s="216" t="s">
        <v>183</v>
      </c>
      <c r="B51" s="520" t="s">
        <v>214</v>
      </c>
      <c r="C51" s="43">
        <v>3</v>
      </c>
      <c r="D51" s="116">
        <v>1</v>
      </c>
      <c r="E51" s="117"/>
      <c r="F51" s="118"/>
      <c r="G51" s="119"/>
      <c r="H51" s="204"/>
      <c r="I51" s="201"/>
      <c r="J51" s="120"/>
      <c r="K51" s="147"/>
      <c r="L51" s="25"/>
      <c r="M51" s="38"/>
      <c r="N51" s="39"/>
      <c r="O51" s="365">
        <v>0</v>
      </c>
      <c r="P51" s="537"/>
      <c r="Q51" s="29"/>
    </row>
    <row r="52" spans="1:17" ht="15">
      <c r="A52" s="214"/>
      <c r="B52" s="520"/>
      <c r="C52" s="148"/>
      <c r="D52" s="116"/>
      <c r="E52" s="117"/>
      <c r="F52" s="118"/>
      <c r="G52" s="119"/>
      <c r="H52" s="204"/>
      <c r="I52" s="201"/>
      <c r="J52" s="120"/>
      <c r="K52" s="147"/>
      <c r="L52" s="25"/>
      <c r="M52" s="40"/>
      <c r="N52" s="103"/>
      <c r="O52" s="366">
        <v>0</v>
      </c>
      <c r="P52" s="537"/>
      <c r="Q52" s="23"/>
    </row>
    <row r="53" spans="1:17" ht="15">
      <c r="A53" s="215" t="s">
        <v>184</v>
      </c>
      <c r="B53" s="521" t="s">
        <v>215</v>
      </c>
      <c r="C53" s="135">
        <v>5</v>
      </c>
      <c r="D53" s="136">
        <v>1</v>
      </c>
      <c r="E53" s="137"/>
      <c r="F53" s="138"/>
      <c r="G53" s="139"/>
      <c r="H53" s="207"/>
      <c r="I53" s="138"/>
      <c r="J53" s="42"/>
      <c r="K53" s="523">
        <v>1</v>
      </c>
      <c r="L53" s="98">
        <v>1.05</v>
      </c>
      <c r="M53" s="97"/>
      <c r="N53" s="99"/>
      <c r="O53" s="524">
        <v>2</v>
      </c>
      <c r="P53" s="778">
        <v>17.559999999999999</v>
      </c>
      <c r="Q53" s="99">
        <v>72.290000000000006</v>
      </c>
    </row>
    <row r="54" spans="1:17" ht="15">
      <c r="A54" s="215"/>
      <c r="B54" s="522"/>
      <c r="C54" s="43"/>
      <c r="D54" s="116"/>
      <c r="E54" s="117"/>
      <c r="F54" s="118"/>
      <c r="G54" s="119"/>
      <c r="H54" s="204"/>
      <c r="I54" s="118"/>
      <c r="J54" s="134"/>
      <c r="K54" s="149">
        <v>1.05</v>
      </c>
      <c r="L54" s="172">
        <v>0</v>
      </c>
      <c r="M54" s="100"/>
      <c r="N54" s="101"/>
      <c r="O54" s="367">
        <v>72.290000000000006</v>
      </c>
      <c r="P54" s="538">
        <v>54.73</v>
      </c>
      <c r="Q54" s="101">
        <v>0</v>
      </c>
    </row>
    <row r="55" spans="1:17" ht="15">
      <c r="A55" s="216" t="s">
        <v>185</v>
      </c>
      <c r="B55" s="521" t="s">
        <v>216</v>
      </c>
      <c r="C55" s="713">
        <v>2</v>
      </c>
      <c r="D55" s="702">
        <v>5</v>
      </c>
      <c r="E55" s="703"/>
      <c r="F55" s="162"/>
      <c r="G55" s="162"/>
      <c r="H55" s="805" t="s">
        <v>120</v>
      </c>
      <c r="I55" s="715">
        <v>1</v>
      </c>
      <c r="J55" s="806">
        <v>515.32000000000005</v>
      </c>
      <c r="K55" s="715">
        <v>5</v>
      </c>
      <c r="L55" s="25">
        <v>0</v>
      </c>
      <c r="M55" s="24"/>
      <c r="N55" s="29"/>
      <c r="O55" s="365">
        <v>3</v>
      </c>
      <c r="P55" s="537">
        <v>28.59</v>
      </c>
      <c r="Q55" s="23">
        <v>145.34</v>
      </c>
    </row>
    <row r="56" spans="1:17" ht="15">
      <c r="A56" s="214"/>
      <c r="B56" s="520"/>
      <c r="C56" s="165"/>
      <c r="D56" s="164"/>
      <c r="E56" s="163"/>
      <c r="F56" s="163"/>
      <c r="G56" s="163"/>
      <c r="H56" s="710">
        <v>1.08</v>
      </c>
      <c r="I56" s="807">
        <v>517.72</v>
      </c>
      <c r="J56" s="808">
        <v>2.4</v>
      </c>
      <c r="K56" s="714">
        <v>21.09</v>
      </c>
      <c r="L56" s="670">
        <v>21.09</v>
      </c>
      <c r="M56" s="24"/>
      <c r="N56" s="37"/>
      <c r="O56" s="364">
        <v>171.54</v>
      </c>
      <c r="P56" s="538">
        <v>142.94999999999999</v>
      </c>
      <c r="Q56" s="80">
        <v>26.2</v>
      </c>
    </row>
    <row r="57" spans="1:17" ht="15">
      <c r="A57" s="215" t="s">
        <v>186</v>
      </c>
      <c r="B57" s="521" t="s">
        <v>217</v>
      </c>
      <c r="C57" s="118">
        <v>20</v>
      </c>
      <c r="D57" s="116">
        <v>3</v>
      </c>
      <c r="E57" s="117"/>
      <c r="F57" s="118"/>
      <c r="G57" s="119"/>
      <c r="H57" s="204"/>
      <c r="I57" s="118"/>
      <c r="J57" s="134"/>
      <c r="K57" s="121">
        <v>1</v>
      </c>
      <c r="L57" s="690">
        <v>0</v>
      </c>
      <c r="M57" s="171"/>
      <c r="N57" s="79">
        <v>971.35</v>
      </c>
      <c r="O57" s="365">
        <v>1</v>
      </c>
      <c r="P57" s="537">
        <v>5.85</v>
      </c>
      <c r="Q57" s="79">
        <v>44.56</v>
      </c>
    </row>
    <row r="58" spans="1:17" ht="15">
      <c r="A58" s="215"/>
      <c r="B58" s="522"/>
      <c r="C58" s="145"/>
      <c r="D58" s="141"/>
      <c r="E58" s="142"/>
      <c r="F58" s="143"/>
      <c r="G58" s="144"/>
      <c r="H58" s="208"/>
      <c r="I58" s="202"/>
      <c r="J58" s="81"/>
      <c r="K58" s="663">
        <v>5.2</v>
      </c>
      <c r="L58" s="664">
        <v>5.2</v>
      </c>
      <c r="M58" s="82">
        <v>1042.24</v>
      </c>
      <c r="N58" s="80">
        <v>70.89</v>
      </c>
      <c r="O58" s="536">
        <v>44.56</v>
      </c>
      <c r="P58" s="538">
        <v>38.71</v>
      </c>
      <c r="Q58" s="41">
        <v>0</v>
      </c>
    </row>
    <row r="59" spans="1:17" ht="15">
      <c r="A59" s="216" t="s">
        <v>187</v>
      </c>
      <c r="B59" s="521" t="s">
        <v>218</v>
      </c>
      <c r="C59" s="713">
        <v>146</v>
      </c>
      <c r="D59" s="702">
        <v>15</v>
      </c>
      <c r="E59" s="162"/>
      <c r="F59" s="702">
        <v>3</v>
      </c>
      <c r="G59" s="162"/>
      <c r="H59" s="209"/>
      <c r="I59" s="167"/>
      <c r="J59" s="166"/>
      <c r="K59" s="689"/>
      <c r="L59" s="670"/>
      <c r="M59" s="24"/>
      <c r="N59" s="29"/>
      <c r="O59" s="365">
        <v>31</v>
      </c>
      <c r="P59" s="537">
        <v>212.03</v>
      </c>
      <c r="Q59" s="23">
        <v>811.12</v>
      </c>
    </row>
    <row r="60" spans="1:17" ht="15">
      <c r="A60" s="214"/>
      <c r="B60" s="520"/>
      <c r="C60" s="165"/>
      <c r="D60" s="164"/>
      <c r="E60" s="163"/>
      <c r="F60" s="163"/>
      <c r="G60" s="163"/>
      <c r="H60" s="210"/>
      <c r="I60" s="168"/>
      <c r="J60" s="169"/>
      <c r="K60" s="170"/>
      <c r="L60" s="25"/>
      <c r="M60" s="24"/>
      <c r="N60" s="37"/>
      <c r="O60" s="536">
        <v>845.53</v>
      </c>
      <c r="P60" s="538">
        <v>633.5</v>
      </c>
      <c r="Q60" s="26">
        <v>34.409999999999997</v>
      </c>
    </row>
    <row r="61" spans="1:17" ht="15">
      <c r="A61" s="215" t="s">
        <v>188</v>
      </c>
      <c r="B61" s="521" t="s">
        <v>219</v>
      </c>
      <c r="C61" s="118">
        <v>37</v>
      </c>
      <c r="D61" s="116"/>
      <c r="E61" s="117"/>
      <c r="F61" s="118">
        <v>1</v>
      </c>
      <c r="G61" s="119"/>
      <c r="H61" s="204"/>
      <c r="I61" s="118"/>
      <c r="J61" s="134"/>
      <c r="K61" s="121">
        <v>2</v>
      </c>
      <c r="L61" s="33">
        <v>0</v>
      </c>
      <c r="M61" s="171"/>
      <c r="N61" s="29"/>
      <c r="O61" s="365">
        <v>4</v>
      </c>
      <c r="P61" s="537">
        <v>57.27</v>
      </c>
      <c r="Q61" s="79">
        <v>225.66</v>
      </c>
    </row>
    <row r="62" spans="1:17" ht="15">
      <c r="A62" s="215"/>
      <c r="B62" s="522"/>
      <c r="C62" s="145"/>
      <c r="D62" s="141"/>
      <c r="E62" s="142"/>
      <c r="F62" s="143"/>
      <c r="G62" s="144"/>
      <c r="H62" s="208"/>
      <c r="I62" s="202"/>
      <c r="J62" s="81"/>
      <c r="K62" s="663">
        <v>8.7100000000000009</v>
      </c>
      <c r="L62" s="664">
        <v>8.7100000000000009</v>
      </c>
      <c r="M62" s="82"/>
      <c r="N62" s="80"/>
      <c r="O62" s="536">
        <v>226.86</v>
      </c>
      <c r="P62" s="538">
        <v>169.59</v>
      </c>
      <c r="Q62" s="80">
        <v>1.2</v>
      </c>
    </row>
    <row r="63" spans="1:17" ht="15">
      <c r="A63" s="216" t="s">
        <v>189</v>
      </c>
      <c r="B63" s="521" t="s">
        <v>220</v>
      </c>
      <c r="C63" s="713">
        <v>18</v>
      </c>
      <c r="D63" s="702">
        <v>18</v>
      </c>
      <c r="E63" s="703"/>
      <c r="F63" s="702">
        <v>3</v>
      </c>
      <c r="G63" s="703"/>
      <c r="H63" s="704"/>
      <c r="I63" s="705"/>
      <c r="J63" s="706"/>
      <c r="K63" s="715">
        <v>3</v>
      </c>
      <c r="L63" s="25">
        <v>0</v>
      </c>
      <c r="M63" s="24">
        <v>2</v>
      </c>
      <c r="N63" s="29">
        <v>3502.8</v>
      </c>
      <c r="O63" s="365">
        <v>19</v>
      </c>
      <c r="P63" s="537">
        <v>297.82</v>
      </c>
      <c r="Q63" s="23">
        <v>810.35</v>
      </c>
    </row>
    <row r="64" spans="1:17" ht="15">
      <c r="A64" s="214"/>
      <c r="B64" s="520"/>
      <c r="C64" s="707"/>
      <c r="D64" s="708"/>
      <c r="E64" s="709"/>
      <c r="F64" s="709"/>
      <c r="G64" s="709"/>
      <c r="H64" s="710"/>
      <c r="I64" s="711"/>
      <c r="J64" s="712"/>
      <c r="K64" s="714">
        <v>36.770000000000003</v>
      </c>
      <c r="L64" s="670">
        <v>36.770000000000003</v>
      </c>
      <c r="M64" s="24">
        <v>3807.36</v>
      </c>
      <c r="N64" s="37">
        <v>304.56</v>
      </c>
      <c r="O64" s="364">
        <v>810.35</v>
      </c>
      <c r="P64" s="538">
        <v>512.53</v>
      </c>
      <c r="Q64" s="26">
        <v>0</v>
      </c>
    </row>
    <row r="65" spans="1:17" ht="15">
      <c r="A65" s="215" t="s">
        <v>190</v>
      </c>
      <c r="B65" s="521" t="s">
        <v>221</v>
      </c>
      <c r="C65" s="118">
        <v>42</v>
      </c>
      <c r="D65" s="116">
        <v>3</v>
      </c>
      <c r="E65" s="117">
        <v>1</v>
      </c>
      <c r="F65" s="118"/>
      <c r="G65" s="119"/>
      <c r="H65" s="204"/>
      <c r="I65" s="118"/>
      <c r="J65" s="134"/>
      <c r="K65" s="121"/>
      <c r="L65" s="33"/>
      <c r="M65" s="171"/>
      <c r="N65" s="29"/>
      <c r="O65" s="365">
        <v>63</v>
      </c>
      <c r="P65" s="537">
        <v>502.22</v>
      </c>
      <c r="Q65" s="79">
        <v>2096.41</v>
      </c>
    </row>
    <row r="66" spans="1:17" ht="15">
      <c r="A66" s="215"/>
      <c r="B66" s="522"/>
      <c r="C66" s="145"/>
      <c r="D66" s="141"/>
      <c r="E66" s="142"/>
      <c r="F66" s="143"/>
      <c r="G66" s="144"/>
      <c r="H66" s="208"/>
      <c r="I66" s="202"/>
      <c r="J66" s="81"/>
      <c r="K66" s="150"/>
      <c r="L66" s="27"/>
      <c r="M66" s="82"/>
      <c r="N66" s="80"/>
      <c r="O66" s="536">
        <v>2188.04</v>
      </c>
      <c r="P66" s="538">
        <v>1685.82</v>
      </c>
      <c r="Q66" s="80">
        <v>91.63</v>
      </c>
    </row>
    <row r="67" spans="1:17" ht="15">
      <c r="A67" s="216" t="s">
        <v>191</v>
      </c>
      <c r="B67" s="521" t="s">
        <v>222</v>
      </c>
      <c r="C67" s="135">
        <v>16</v>
      </c>
      <c r="D67" s="136">
        <v>2</v>
      </c>
      <c r="E67" s="137"/>
      <c r="F67" s="138"/>
      <c r="G67" s="139"/>
      <c r="H67" s="207"/>
      <c r="I67" s="199"/>
      <c r="J67" s="151"/>
      <c r="K67" s="140">
        <v>5</v>
      </c>
      <c r="L67" s="35">
        <v>0</v>
      </c>
      <c r="M67" s="34"/>
      <c r="N67" s="32"/>
      <c r="O67" s="31">
        <v>10</v>
      </c>
      <c r="P67" s="778">
        <v>49.81</v>
      </c>
      <c r="Q67" s="785">
        <v>361.55</v>
      </c>
    </row>
    <row r="68" spans="1:17" ht="15">
      <c r="A68" s="214"/>
      <c r="B68" s="522"/>
      <c r="C68" s="145"/>
      <c r="D68" s="141"/>
      <c r="E68" s="142"/>
      <c r="F68" s="143"/>
      <c r="G68" s="144"/>
      <c r="H68" s="208"/>
      <c r="I68" s="200"/>
      <c r="J68" s="152"/>
      <c r="K68" s="146">
        <v>19.899999999999999</v>
      </c>
      <c r="L68" s="27">
        <v>19.899999999999999</v>
      </c>
      <c r="M68" s="28"/>
      <c r="N68" s="41"/>
      <c r="O68" s="536">
        <v>374.71</v>
      </c>
      <c r="P68" s="538">
        <v>324.89999999999998</v>
      </c>
      <c r="Q68" s="80">
        <v>13.16</v>
      </c>
    </row>
    <row r="69" spans="1:17" ht="15">
      <c r="A69" s="215" t="s">
        <v>192</v>
      </c>
      <c r="B69" s="520" t="s">
        <v>223</v>
      </c>
      <c r="C69" s="43">
        <v>10</v>
      </c>
      <c r="D69" s="116">
        <v>2</v>
      </c>
      <c r="E69" s="117"/>
      <c r="F69" s="118"/>
      <c r="G69" s="119"/>
      <c r="H69" s="204"/>
      <c r="I69" s="203"/>
      <c r="J69" s="153"/>
      <c r="K69" s="121">
        <v>1</v>
      </c>
      <c r="L69" s="25">
        <v>0</v>
      </c>
      <c r="M69" s="24"/>
      <c r="N69" s="23"/>
      <c r="O69" s="365">
        <v>4</v>
      </c>
      <c r="P69" s="537">
        <v>12.58</v>
      </c>
      <c r="Q69" s="79">
        <v>68.38</v>
      </c>
    </row>
    <row r="70" spans="1:17" ht="15">
      <c r="A70" s="215"/>
      <c r="B70" s="520"/>
      <c r="C70" s="43"/>
      <c r="D70" s="116"/>
      <c r="E70" s="117"/>
      <c r="F70" s="118"/>
      <c r="G70" s="119"/>
      <c r="H70" s="204"/>
      <c r="I70" s="203"/>
      <c r="J70" s="153"/>
      <c r="K70" s="121">
        <v>24.09</v>
      </c>
      <c r="L70" s="670">
        <v>24.09</v>
      </c>
      <c r="M70" s="77"/>
      <c r="N70" s="29"/>
      <c r="O70" s="368">
        <v>70.31</v>
      </c>
      <c r="P70" s="537">
        <v>57.73</v>
      </c>
      <c r="Q70" s="79">
        <v>1.93</v>
      </c>
    </row>
    <row r="71" spans="1:17" ht="15">
      <c r="A71" s="216" t="s">
        <v>193</v>
      </c>
      <c r="B71" s="521" t="s">
        <v>224</v>
      </c>
      <c r="C71" s="135">
        <v>10</v>
      </c>
      <c r="D71" s="136">
        <v>11</v>
      </c>
      <c r="E71" s="137"/>
      <c r="F71" s="138"/>
      <c r="G71" s="139"/>
      <c r="H71" s="207"/>
      <c r="I71" s="199"/>
      <c r="J71" s="151"/>
      <c r="K71" s="140"/>
      <c r="L71" s="35"/>
      <c r="M71" s="34"/>
      <c r="N71" s="32"/>
      <c r="O71" s="31">
        <v>2</v>
      </c>
      <c r="P71" s="778">
        <v>13.76</v>
      </c>
      <c r="Q71" s="785">
        <v>52.56</v>
      </c>
    </row>
    <row r="72" spans="1:17" ht="15">
      <c r="A72" s="214"/>
      <c r="B72" s="522"/>
      <c r="C72" s="145"/>
      <c r="D72" s="141"/>
      <c r="E72" s="142"/>
      <c r="F72" s="143"/>
      <c r="G72" s="144"/>
      <c r="H72" s="208"/>
      <c r="I72" s="200"/>
      <c r="J72" s="152"/>
      <c r="K72" s="150"/>
      <c r="L72" s="27"/>
      <c r="M72" s="28"/>
      <c r="N72" s="26"/>
      <c r="O72" s="786">
        <v>52.56</v>
      </c>
      <c r="P72" s="538">
        <v>38.799999999999997</v>
      </c>
      <c r="Q72" s="80">
        <v>0</v>
      </c>
    </row>
    <row r="73" spans="1:17" ht="15">
      <c r="A73" s="215" t="s">
        <v>194</v>
      </c>
      <c r="B73" s="521" t="s">
        <v>225</v>
      </c>
      <c r="C73" s="135">
        <v>3</v>
      </c>
      <c r="D73" s="136">
        <v>2</v>
      </c>
      <c r="E73" s="137"/>
      <c r="F73" s="138">
        <v>1</v>
      </c>
      <c r="G73" s="139"/>
      <c r="H73" s="207">
        <v>2</v>
      </c>
      <c r="I73" s="199" t="s">
        <v>416</v>
      </c>
      <c r="J73" s="151"/>
      <c r="K73" s="140">
        <v>9</v>
      </c>
      <c r="L73" s="35">
        <v>18.7</v>
      </c>
      <c r="M73" s="78">
        <v>3</v>
      </c>
      <c r="N73" s="785">
        <v>618.9</v>
      </c>
      <c r="O73" s="31">
        <v>7</v>
      </c>
      <c r="P73" s="778">
        <v>103.44</v>
      </c>
      <c r="Q73" s="785">
        <v>364.02</v>
      </c>
    </row>
    <row r="74" spans="1:17" ht="15">
      <c r="A74" s="215"/>
      <c r="B74" s="520"/>
      <c r="C74" s="43"/>
      <c r="D74" s="116"/>
      <c r="E74" s="117"/>
      <c r="F74" s="118"/>
      <c r="G74" s="119"/>
      <c r="H74" s="204">
        <v>4.05</v>
      </c>
      <c r="I74" s="203" t="s">
        <v>417</v>
      </c>
      <c r="J74" s="153"/>
      <c r="K74" s="154">
        <v>598.70000000000005</v>
      </c>
      <c r="L74" s="25">
        <v>580</v>
      </c>
      <c r="M74" s="77">
        <v>3343.9</v>
      </c>
      <c r="N74" s="79">
        <v>2725</v>
      </c>
      <c r="O74" s="368">
        <v>364.02</v>
      </c>
      <c r="P74" s="537">
        <v>260.58</v>
      </c>
      <c r="Q74" s="79">
        <v>0</v>
      </c>
    </row>
    <row r="75" spans="1:17" ht="15">
      <c r="A75" s="216" t="s">
        <v>195</v>
      </c>
      <c r="B75" s="521" t="s">
        <v>226</v>
      </c>
      <c r="C75" s="140">
        <v>55</v>
      </c>
      <c r="D75" s="136">
        <v>5</v>
      </c>
      <c r="E75" s="155"/>
      <c r="F75" s="139">
        <v>2</v>
      </c>
      <c r="G75" s="156"/>
      <c r="H75" s="211"/>
      <c r="I75" s="199"/>
      <c r="J75" s="151"/>
      <c r="K75" s="140">
        <v>16</v>
      </c>
      <c r="L75" s="662">
        <v>237</v>
      </c>
      <c r="M75" s="31"/>
      <c r="N75" s="36"/>
      <c r="O75" s="31">
        <v>29</v>
      </c>
      <c r="P75" s="778">
        <v>207.27</v>
      </c>
      <c r="Q75" s="32">
        <v>759.74</v>
      </c>
    </row>
    <row r="76" spans="1:17" ht="15.75" thickBot="1">
      <c r="A76" s="214"/>
      <c r="B76" s="217"/>
      <c r="C76" s="121"/>
      <c r="D76" s="157"/>
      <c r="E76" s="158"/>
      <c r="F76" s="159"/>
      <c r="G76" s="160"/>
      <c r="H76" s="212"/>
      <c r="I76" s="203"/>
      <c r="J76" s="153"/>
      <c r="K76" s="779">
        <v>237</v>
      </c>
      <c r="L76" s="780">
        <v>0</v>
      </c>
      <c r="M76" s="44"/>
      <c r="N76" s="45"/>
      <c r="O76" s="46">
        <v>764.34</v>
      </c>
      <c r="P76" s="908">
        <v>557.07000000000005</v>
      </c>
      <c r="Q76" s="780">
        <v>4.5999999999999996</v>
      </c>
    </row>
    <row r="77" spans="1:17" ht="15">
      <c r="A77" s="1043" t="s">
        <v>21</v>
      </c>
      <c r="B77" s="1044"/>
      <c r="C77" s="440">
        <v>720</v>
      </c>
      <c r="D77" s="440">
        <f t="shared" ref="D77:Q77" si="0">SUM(D11,D13,D15,D17,D19,D21,D23,D25,D27,D29,D31,D33,D35,D37,D39,D41,D43,D45,D47,D49,D51,D53,D55,D57,D59,D61,D63,D65,D67,D69,D71,D73,D75)</f>
        <v>125</v>
      </c>
      <c r="E77" s="440">
        <f t="shared" si="0"/>
        <v>12</v>
      </c>
      <c r="F77" s="440">
        <f t="shared" si="0"/>
        <v>43</v>
      </c>
      <c r="G77" s="440">
        <f t="shared" si="0"/>
        <v>0</v>
      </c>
      <c r="H77" s="440">
        <f t="shared" si="0"/>
        <v>10</v>
      </c>
      <c r="I77" s="440">
        <f t="shared" si="0"/>
        <v>1</v>
      </c>
      <c r="J77" s="692">
        <f t="shared" si="0"/>
        <v>515.32000000000005</v>
      </c>
      <c r="K77" s="440">
        <f>SUM(K11,K13,K15,K17,K19,K21,K23,K25,K27,K29,K31,K33,K35,K37,K39,K41,K43,K45,K47,K49,K51,K53,K55,K57,K59,K61,K63,K65,K67,K69,K71,K73,K75)</f>
        <v>66</v>
      </c>
      <c r="L77" s="692">
        <f t="shared" si="0"/>
        <v>324.45999999999998</v>
      </c>
      <c r="M77" s="440">
        <f t="shared" si="0"/>
        <v>5</v>
      </c>
      <c r="N77" s="692">
        <f t="shared" si="0"/>
        <v>9130.3900000000012</v>
      </c>
      <c r="O77" s="440">
        <f t="shared" si="0"/>
        <v>550</v>
      </c>
      <c r="P77" s="692">
        <f t="shared" si="0"/>
        <v>4418.3600000000006</v>
      </c>
      <c r="Q77" s="691">
        <f t="shared" si="0"/>
        <v>18655.590000000007</v>
      </c>
    </row>
    <row r="78" spans="1:17" ht="15.75" thickBot="1">
      <c r="A78" s="441"/>
      <c r="B78" s="442"/>
      <c r="C78" s="443"/>
      <c r="D78" s="444"/>
      <c r="E78" s="445"/>
      <c r="F78" s="445"/>
      <c r="G78" s="445"/>
      <c r="H78" s="446">
        <f>SUM(H12,H14,H16,H18,H20,H22,H24,H26,H28,H30,H32,H34,H36,H38,H40,H42,H44,H46,H48,H50,H52,H54,H56,H58,H60,H62,H64,H66,H68,H70,H72,H74,H76)</f>
        <v>21.26</v>
      </c>
      <c r="I78" s="446">
        <f t="shared" ref="I78:Q78" si="1">SUM(I12,I14,I16,I18,I20,I22,I24,I26,I28,I30,I32,I34,I36,I38,I40,I42,I44,I46,I48,I50,I52,I54,I56,I58,I60,I62,I64,I66,I68,I70,I72,I74,I76)</f>
        <v>517.72</v>
      </c>
      <c r="J78" s="446">
        <f t="shared" si="1"/>
        <v>2.4</v>
      </c>
      <c r="K78" s="446">
        <f t="shared" si="1"/>
        <v>1223.9499999999998</v>
      </c>
      <c r="L78" s="446">
        <f>SUM(L12,L14,L16,L18,L20,L22,L24,L26,L28,L30,L32,L34,L36,L38,L40,L42,L44,L46,L48,L50,L52,L54,L56,L58,L60,L62,L64,L66,L68,L70,L72,L74,L76)</f>
        <v>899.49</v>
      </c>
      <c r="M78" s="446">
        <f t="shared" si="1"/>
        <v>12629.38</v>
      </c>
      <c r="N78" s="446">
        <f t="shared" si="1"/>
        <v>3498.99</v>
      </c>
      <c r="O78" s="446">
        <f t="shared" si="1"/>
        <v>19740.680000000004</v>
      </c>
      <c r="P78" s="446">
        <f t="shared" si="1"/>
        <v>15322.319999999998</v>
      </c>
      <c r="Q78" s="446">
        <f t="shared" si="1"/>
        <v>1085.0900000000001</v>
      </c>
    </row>
    <row r="79" spans="1:17" ht="18" customHeight="1">
      <c r="A79" s="13"/>
      <c r="B79" s="14" t="s">
        <v>145</v>
      </c>
      <c r="C79" s="14"/>
      <c r="D79" s="14"/>
      <c r="E79" s="14"/>
      <c r="F79" s="14"/>
      <c r="G79" s="14"/>
      <c r="H79" s="1041"/>
      <c r="I79" s="14"/>
      <c r="J79" s="15"/>
      <c r="K79" s="16"/>
      <c r="L79" s="17"/>
      <c r="M79" s="18"/>
      <c r="N79" s="18"/>
      <c r="O79" s="18"/>
      <c r="P79" s="817"/>
      <c r="Q79" s="18"/>
    </row>
    <row r="80" spans="1:17" ht="18">
      <c r="A80" s="13"/>
      <c r="B80" s="14" t="s">
        <v>179</v>
      </c>
      <c r="C80" s="14"/>
      <c r="D80" s="14"/>
      <c r="E80" s="14"/>
      <c r="F80" s="14"/>
      <c r="G80" s="14"/>
      <c r="H80" s="1042"/>
      <c r="I80" s="14" t="s">
        <v>421</v>
      </c>
      <c r="J80" s="15"/>
      <c r="K80" s="16"/>
      <c r="L80" s="17"/>
      <c r="M80" s="18"/>
      <c r="N80" s="18"/>
      <c r="O80" s="18"/>
      <c r="P80" s="18"/>
      <c r="Q80" s="18"/>
    </row>
    <row r="81" spans="1:17" ht="18">
      <c r="A81" s="13"/>
      <c r="B81" s="14"/>
      <c r="C81" s="14"/>
      <c r="D81" s="14"/>
      <c r="E81" s="14"/>
      <c r="F81" s="14"/>
      <c r="G81" s="14"/>
      <c r="H81" s="1042"/>
      <c r="I81" s="14"/>
      <c r="J81" s="15"/>
      <c r="K81" s="16"/>
      <c r="L81" s="17"/>
      <c r="M81" s="18"/>
      <c r="N81" s="18"/>
      <c r="O81" s="18"/>
      <c r="P81" s="18"/>
      <c r="Q81" s="18"/>
    </row>
    <row r="82" spans="1:17" ht="15">
      <c r="A82" s="816"/>
      <c r="B82" s="14"/>
      <c r="C82" s="14"/>
      <c r="D82" s="14"/>
      <c r="E82" s="14"/>
      <c r="F82" s="14"/>
      <c r="G82" s="14"/>
      <c r="H82" s="1042"/>
      <c r="I82" s="14"/>
      <c r="J82" s="15"/>
      <c r="K82" s="16"/>
      <c r="L82" s="17"/>
      <c r="M82" s="18"/>
      <c r="N82" s="18"/>
      <c r="O82" s="18"/>
      <c r="P82" s="18"/>
      <c r="Q82" s="18"/>
    </row>
    <row r="83" spans="1:17" ht="18">
      <c r="A83" s="13"/>
      <c r="B83" s="14"/>
      <c r="C83" s="14"/>
      <c r="D83" s="14"/>
      <c r="E83" s="14"/>
      <c r="F83" s="14"/>
      <c r="G83" s="14"/>
      <c r="H83" s="1042"/>
      <c r="I83" s="14"/>
      <c r="J83" s="15"/>
      <c r="K83" s="16"/>
      <c r="L83" s="17"/>
      <c r="M83" s="18"/>
      <c r="N83" s="18"/>
      <c r="O83" s="18"/>
      <c r="P83" s="18"/>
      <c r="Q83" s="18"/>
    </row>
    <row r="84" spans="1:17" ht="18">
      <c r="A84" s="13"/>
      <c r="B84" s="213"/>
      <c r="C84" s="14"/>
      <c r="D84" s="14"/>
      <c r="E84" s="14"/>
      <c r="F84" s="14"/>
      <c r="G84" s="14"/>
      <c r="H84" s="14"/>
      <c r="I84" s="14"/>
      <c r="J84" s="15"/>
      <c r="K84" s="16"/>
      <c r="L84" s="17"/>
      <c r="M84" s="18"/>
      <c r="N84" s="18"/>
      <c r="O84" s="18"/>
      <c r="P84" s="18"/>
      <c r="Q84" s="18"/>
    </row>
    <row r="85" spans="1:17" ht="18">
      <c r="A85" s="13"/>
      <c r="B85" s="14"/>
      <c r="C85" s="14"/>
      <c r="D85" s="14"/>
      <c r="E85" s="14"/>
      <c r="F85" s="14"/>
      <c r="G85" s="14"/>
      <c r="H85" s="14"/>
      <c r="I85" s="14"/>
      <c r="J85" s="15"/>
      <c r="K85" s="16"/>
      <c r="L85" s="17"/>
      <c r="M85" s="18"/>
      <c r="N85" s="18"/>
      <c r="O85" s="18"/>
      <c r="P85" s="18"/>
      <c r="Q85" s="18"/>
    </row>
    <row r="86" spans="1:17" ht="18">
      <c r="A86" s="13"/>
      <c r="B86" s="14"/>
      <c r="C86" s="14"/>
      <c r="D86" s="14"/>
      <c r="E86" s="14"/>
      <c r="F86" s="14"/>
      <c r="G86" s="14"/>
      <c r="H86" s="14"/>
      <c r="I86" s="14"/>
      <c r="J86" s="15"/>
      <c r="K86" s="16"/>
      <c r="L86" s="17"/>
      <c r="M86" s="18"/>
      <c r="N86" s="18"/>
      <c r="O86" s="18"/>
      <c r="P86" s="18"/>
      <c r="Q86" s="18"/>
    </row>
    <row r="87" spans="1:17" ht="18">
      <c r="A87" s="13"/>
      <c r="B87" s="14"/>
      <c r="C87" s="14"/>
      <c r="D87" s="14"/>
      <c r="E87" s="14"/>
      <c r="F87" s="14"/>
      <c r="G87" s="14"/>
      <c r="H87" s="14"/>
      <c r="I87" s="14"/>
      <c r="J87" s="15"/>
      <c r="K87" s="16"/>
      <c r="L87" s="17"/>
      <c r="M87" s="18"/>
      <c r="N87" s="18"/>
      <c r="O87" s="18"/>
      <c r="P87" s="18"/>
      <c r="Q87" s="18"/>
    </row>
    <row r="88" spans="1:17" ht="18">
      <c r="A88" s="13"/>
      <c r="B88" s="14"/>
      <c r="C88" s="14"/>
      <c r="D88" s="14"/>
      <c r="E88" s="14"/>
      <c r="F88" s="14"/>
      <c r="G88" s="14"/>
      <c r="H88" s="14"/>
      <c r="I88" s="14"/>
      <c r="J88" s="15"/>
      <c r="K88" s="16"/>
      <c r="L88" s="17"/>
      <c r="M88" s="18"/>
      <c r="N88" s="18"/>
      <c r="O88" s="18"/>
      <c r="P88" s="18"/>
      <c r="Q88" s="18"/>
    </row>
    <row r="89" spans="1:17" ht="18">
      <c r="A89" s="13"/>
      <c r="B89" s="14"/>
      <c r="C89" s="14"/>
      <c r="D89" s="14"/>
      <c r="E89" s="14"/>
      <c r="F89" s="14"/>
      <c r="G89" s="14"/>
      <c r="H89" s="14"/>
      <c r="I89" s="14"/>
      <c r="J89" s="15"/>
      <c r="K89" s="16"/>
      <c r="L89" s="17"/>
      <c r="M89" s="18"/>
      <c r="N89" s="18"/>
      <c r="O89" s="18"/>
      <c r="P89" s="18"/>
      <c r="Q89" s="18"/>
    </row>
    <row r="90" spans="1:17" ht="18">
      <c r="A90" s="13"/>
      <c r="B90" s="14"/>
      <c r="C90" s="14"/>
      <c r="D90" s="14"/>
      <c r="E90" s="14"/>
      <c r="F90" s="14"/>
      <c r="G90" s="192"/>
      <c r="H90" s="192"/>
      <c r="I90" s="14"/>
      <c r="J90" s="15"/>
      <c r="K90" s="16"/>
      <c r="L90" s="17"/>
      <c r="M90" s="18"/>
      <c r="N90" s="18"/>
      <c r="O90" s="18"/>
      <c r="P90" s="18"/>
      <c r="Q90" s="18"/>
    </row>
    <row r="91" spans="1:17" ht="18">
      <c r="A91" s="13"/>
      <c r="B91" s="14"/>
      <c r="C91" s="14"/>
      <c r="D91" s="14"/>
      <c r="E91" s="14"/>
      <c r="F91" s="14"/>
      <c r="G91" s="14"/>
      <c r="H91" s="14"/>
      <c r="I91" s="14"/>
      <c r="J91" s="15"/>
      <c r="K91" s="16"/>
      <c r="L91" s="17"/>
      <c r="M91" s="18"/>
      <c r="N91" s="18"/>
      <c r="O91" s="18"/>
      <c r="P91" s="18"/>
      <c r="Q91" s="18"/>
    </row>
    <row r="92" spans="1:17" ht="18">
      <c r="A92" s="13"/>
      <c r="B92" s="14"/>
      <c r="C92" s="14"/>
      <c r="D92" s="14"/>
      <c r="E92" s="14"/>
      <c r="F92" s="14"/>
      <c r="G92" s="14"/>
      <c r="H92" s="14"/>
      <c r="I92" s="14"/>
      <c r="J92" s="15"/>
      <c r="K92" s="16"/>
      <c r="L92" s="17"/>
      <c r="M92" s="18"/>
      <c r="N92" s="18"/>
      <c r="O92" s="18"/>
      <c r="P92" s="18"/>
      <c r="Q92" s="18"/>
    </row>
    <row r="93" spans="1:17" ht="18">
      <c r="A93" s="13"/>
      <c r="B93" s="14"/>
      <c r="C93" s="14"/>
      <c r="D93" s="14"/>
      <c r="E93" s="14"/>
      <c r="F93" s="14"/>
      <c r="G93" s="14"/>
      <c r="H93" s="14"/>
      <c r="I93" s="14"/>
      <c r="J93" s="15"/>
      <c r="K93" s="16"/>
      <c r="L93" s="17"/>
      <c r="M93" s="18"/>
      <c r="N93" s="18"/>
      <c r="O93" s="18"/>
      <c r="P93" s="18"/>
      <c r="Q93" s="18"/>
    </row>
    <row r="94" spans="1:17" ht="18">
      <c r="A94" s="13"/>
      <c r="B94" s="14"/>
      <c r="C94" s="14"/>
      <c r="D94" s="14"/>
      <c r="E94" s="14"/>
      <c r="F94" s="14"/>
      <c r="G94" s="14"/>
      <c r="H94" s="14"/>
      <c r="I94" s="14"/>
      <c r="J94" s="15"/>
      <c r="K94" s="16"/>
      <c r="L94" s="17"/>
      <c r="M94" s="18"/>
      <c r="N94" s="18"/>
      <c r="O94" s="18"/>
      <c r="P94" s="18"/>
      <c r="Q94" s="18"/>
    </row>
    <row r="95" spans="1:17" ht="18">
      <c r="A95" s="13"/>
      <c r="B95" s="14"/>
      <c r="C95" s="14"/>
      <c r="D95" s="14"/>
      <c r="E95" s="14"/>
      <c r="F95" s="14"/>
      <c r="G95" s="14"/>
      <c r="H95" s="14"/>
      <c r="I95" s="14"/>
      <c r="J95" s="15"/>
      <c r="K95" s="16"/>
      <c r="L95" s="17"/>
      <c r="M95" s="18"/>
      <c r="N95" s="18"/>
      <c r="O95" s="18"/>
      <c r="P95" s="18"/>
      <c r="Q95" s="18"/>
    </row>
    <row r="96" spans="1:17" ht="18">
      <c r="A96" s="13"/>
      <c r="B96" s="14"/>
      <c r="C96" s="14"/>
      <c r="D96" s="14"/>
      <c r="E96" s="14"/>
      <c r="F96" s="14"/>
      <c r="G96" s="14"/>
      <c r="H96" s="14"/>
      <c r="I96" s="14"/>
      <c r="J96" s="15"/>
      <c r="K96" s="16"/>
      <c r="L96" s="17"/>
      <c r="M96" s="18"/>
      <c r="N96" s="18"/>
      <c r="O96" s="18"/>
      <c r="P96" s="18"/>
      <c r="Q96" s="18"/>
    </row>
    <row r="97" spans="1:17" ht="18">
      <c r="A97" s="13"/>
      <c r="B97" s="14"/>
      <c r="C97" s="14"/>
      <c r="D97" s="14"/>
      <c r="E97" s="14"/>
      <c r="F97" s="14"/>
      <c r="G97" s="14"/>
      <c r="H97" s="14"/>
      <c r="I97" s="14"/>
      <c r="J97" s="15"/>
      <c r="K97" s="16"/>
      <c r="L97" s="17"/>
      <c r="M97" s="18"/>
      <c r="N97" s="18"/>
      <c r="O97" s="18"/>
      <c r="P97" s="18"/>
      <c r="Q97" s="18"/>
    </row>
    <row r="98" spans="1:17" ht="18">
      <c r="A98" s="13"/>
      <c r="B98" s="14"/>
      <c r="C98" s="14"/>
      <c r="D98" s="14"/>
      <c r="E98" s="14"/>
      <c r="F98" s="14"/>
      <c r="G98" s="14"/>
      <c r="H98" s="14"/>
      <c r="I98" s="14"/>
      <c r="J98" s="15"/>
      <c r="K98" s="16"/>
      <c r="L98" s="17"/>
      <c r="M98" s="18"/>
      <c r="N98" s="18"/>
      <c r="O98" s="18"/>
      <c r="P98" s="18"/>
      <c r="Q98" s="18"/>
    </row>
    <row r="99" spans="1:17" ht="18">
      <c r="A99" s="13"/>
      <c r="B99" s="14"/>
      <c r="C99" s="14"/>
      <c r="D99" s="14"/>
      <c r="E99" s="14"/>
      <c r="F99" s="14"/>
      <c r="G99" s="14"/>
      <c r="H99" s="14"/>
      <c r="I99" s="14"/>
      <c r="J99" s="15"/>
      <c r="K99" s="16"/>
      <c r="L99" s="17"/>
      <c r="M99" s="18"/>
      <c r="N99" s="18"/>
      <c r="O99" s="18"/>
      <c r="P99" s="18"/>
      <c r="Q99" s="18"/>
    </row>
    <row r="100" spans="1:17" ht="18">
      <c r="A100" s="13"/>
      <c r="B100" s="14"/>
      <c r="C100" s="14"/>
      <c r="D100" s="14"/>
      <c r="E100" s="14"/>
      <c r="F100" s="14"/>
      <c r="G100" s="14"/>
      <c r="H100" s="14"/>
      <c r="I100" s="14"/>
      <c r="J100" s="15"/>
      <c r="K100" s="16"/>
      <c r="L100" s="17"/>
      <c r="M100" s="18"/>
      <c r="N100" s="18"/>
      <c r="O100" s="18"/>
      <c r="P100" s="18"/>
      <c r="Q100" s="18"/>
    </row>
    <row r="101" spans="1:17" ht="18">
      <c r="A101" s="13"/>
      <c r="B101" s="14"/>
      <c r="C101" s="14"/>
      <c r="D101" s="14"/>
      <c r="E101" s="14"/>
      <c r="F101" s="14"/>
      <c r="G101" s="14"/>
      <c r="H101" s="14"/>
      <c r="I101" s="14"/>
      <c r="J101" s="15"/>
      <c r="K101" s="16"/>
      <c r="L101" s="17"/>
      <c r="M101" s="18"/>
      <c r="N101" s="18"/>
      <c r="O101" s="18"/>
      <c r="P101" s="18"/>
      <c r="Q101" s="18"/>
    </row>
    <row r="102" spans="1:17" ht="18">
      <c r="A102" s="13"/>
      <c r="B102" s="14"/>
      <c r="C102" s="14"/>
      <c r="D102" s="14"/>
      <c r="E102" s="14"/>
      <c r="F102" s="14"/>
      <c r="G102" s="14"/>
      <c r="H102" s="14"/>
      <c r="I102" s="14"/>
      <c r="J102" s="15"/>
      <c r="K102" s="16"/>
      <c r="L102" s="17"/>
      <c r="M102" s="18"/>
      <c r="N102" s="18"/>
      <c r="O102" s="18"/>
      <c r="P102" s="18"/>
      <c r="Q102" s="18"/>
    </row>
    <row r="103" spans="1:17" ht="15">
      <c r="A103" s="14"/>
      <c r="B103" s="19"/>
      <c r="C103" s="14"/>
      <c r="D103" s="19"/>
      <c r="E103" s="19"/>
      <c r="F103" s="19"/>
      <c r="G103" s="19"/>
      <c r="H103" s="19"/>
      <c r="I103" s="19"/>
      <c r="J103" s="20"/>
      <c r="K103" s="21"/>
      <c r="L103" s="22"/>
      <c r="M103" s="21"/>
      <c r="N103" s="21"/>
      <c r="O103" s="21"/>
      <c r="P103" s="21"/>
      <c r="Q103" s="21"/>
    </row>
    <row r="104" spans="1:17">
      <c r="A104" s="16"/>
      <c r="B104" s="16"/>
      <c r="C104" s="16"/>
      <c r="D104" s="16"/>
      <c r="E104" s="16"/>
      <c r="F104" s="16"/>
      <c r="G104" s="16"/>
      <c r="H104" s="16"/>
      <c r="I104" s="16"/>
      <c r="J104" s="17"/>
      <c r="K104" s="16"/>
      <c r="L104" s="17"/>
      <c r="M104" s="18"/>
      <c r="N104" s="18"/>
      <c r="O104" s="18"/>
      <c r="P104" s="18"/>
      <c r="Q104" s="18"/>
    </row>
    <row r="105" spans="1:17">
      <c r="A105" s="16"/>
      <c r="B105" s="16"/>
      <c r="C105" s="16"/>
      <c r="D105" s="16"/>
      <c r="E105" s="16"/>
      <c r="F105" s="16"/>
      <c r="G105" s="16"/>
      <c r="H105" s="16"/>
      <c r="I105" s="16"/>
      <c r="J105" s="17"/>
      <c r="K105" s="16"/>
      <c r="L105" s="17"/>
      <c r="M105" s="18"/>
      <c r="N105" s="18"/>
      <c r="O105" s="18"/>
      <c r="P105" s="18"/>
      <c r="Q105" s="18"/>
    </row>
    <row r="106" spans="1:17">
      <c r="A106" s="16"/>
      <c r="B106" s="16"/>
      <c r="C106" s="16"/>
      <c r="D106" s="16"/>
      <c r="E106" s="16"/>
      <c r="F106" s="16"/>
      <c r="G106" s="16"/>
      <c r="H106" s="16"/>
      <c r="I106" s="16"/>
      <c r="J106" s="17"/>
      <c r="K106" s="16"/>
      <c r="L106" s="17"/>
      <c r="M106" s="18"/>
      <c r="N106" s="18"/>
      <c r="O106" s="18"/>
      <c r="P106" s="18"/>
      <c r="Q106" s="18"/>
    </row>
    <row r="107" spans="1:17">
      <c r="A107" s="16"/>
      <c r="B107" s="16"/>
      <c r="C107" s="16"/>
      <c r="D107" s="16"/>
      <c r="E107" s="16"/>
      <c r="F107" s="16"/>
      <c r="G107" s="16"/>
      <c r="H107" s="16"/>
      <c r="I107" s="16"/>
      <c r="J107" s="17"/>
      <c r="K107" s="16"/>
      <c r="L107" s="17"/>
      <c r="M107" s="18"/>
      <c r="N107" s="18"/>
      <c r="O107" s="18"/>
      <c r="P107" s="18"/>
      <c r="Q107" s="18"/>
    </row>
    <row r="108" spans="1:17">
      <c r="A108" s="16"/>
      <c r="B108" s="16"/>
      <c r="C108" s="16"/>
      <c r="D108" s="16"/>
      <c r="E108" s="16"/>
      <c r="F108" s="16"/>
      <c r="G108" s="16"/>
      <c r="H108" s="16"/>
      <c r="I108" s="16"/>
      <c r="J108" s="17"/>
      <c r="K108" s="16"/>
      <c r="L108" s="17"/>
      <c r="M108" s="18"/>
      <c r="N108" s="18"/>
      <c r="O108" s="18"/>
      <c r="P108" s="18"/>
      <c r="Q108" s="18"/>
    </row>
    <row r="109" spans="1:17">
      <c r="A109" s="16"/>
      <c r="B109" s="16"/>
      <c r="C109" s="16"/>
      <c r="D109" s="16"/>
      <c r="E109" s="16"/>
      <c r="F109" s="16"/>
      <c r="G109" s="16"/>
      <c r="H109" s="16"/>
      <c r="I109" s="16"/>
      <c r="J109" s="17"/>
      <c r="K109" s="16"/>
      <c r="L109" s="17"/>
      <c r="M109" s="18"/>
      <c r="N109" s="18"/>
      <c r="O109" s="18"/>
      <c r="P109" s="18"/>
      <c r="Q109" s="18"/>
    </row>
    <row r="110" spans="1:17">
      <c r="A110" s="16"/>
      <c r="B110" s="16"/>
      <c r="C110" s="16"/>
      <c r="D110" s="16"/>
      <c r="E110" s="16"/>
      <c r="F110" s="16"/>
      <c r="G110" s="16"/>
      <c r="H110" s="16"/>
      <c r="I110" s="16"/>
      <c r="J110" s="17"/>
      <c r="K110" s="16"/>
      <c r="L110" s="17"/>
      <c r="M110" s="18"/>
      <c r="N110" s="18"/>
      <c r="O110" s="18"/>
      <c r="P110" s="18"/>
      <c r="Q110" s="18"/>
    </row>
    <row r="111" spans="1:17">
      <c r="A111" s="16"/>
      <c r="B111" s="16"/>
      <c r="C111" s="16"/>
      <c r="D111" s="16"/>
      <c r="E111" s="16"/>
      <c r="F111" s="16"/>
      <c r="G111" s="16"/>
      <c r="H111" s="16"/>
      <c r="I111" s="16"/>
      <c r="J111" s="17"/>
      <c r="K111" s="16"/>
      <c r="L111" s="17"/>
      <c r="M111" s="18"/>
      <c r="N111" s="18"/>
      <c r="O111" s="18"/>
      <c r="P111" s="18"/>
      <c r="Q111" s="18"/>
    </row>
    <row r="112" spans="1:17">
      <c r="A112" s="16"/>
      <c r="B112" s="16"/>
      <c r="C112" s="16"/>
      <c r="D112" s="16"/>
      <c r="E112" s="16"/>
      <c r="F112" s="16"/>
      <c r="G112" s="16"/>
      <c r="H112" s="16"/>
      <c r="I112" s="16"/>
      <c r="J112" s="17"/>
      <c r="K112" s="16"/>
      <c r="L112" s="17"/>
      <c r="M112" s="18"/>
      <c r="N112" s="18"/>
      <c r="O112" s="18"/>
      <c r="P112" s="18"/>
      <c r="Q112" s="18"/>
    </row>
    <row r="113" spans="1:17">
      <c r="A113" s="16"/>
      <c r="B113" s="16"/>
      <c r="C113" s="16"/>
      <c r="D113" s="16"/>
      <c r="E113" s="16"/>
      <c r="F113" s="16"/>
      <c r="G113" s="16"/>
      <c r="H113" s="16"/>
      <c r="I113" s="16"/>
      <c r="J113" s="17"/>
      <c r="K113" s="16"/>
      <c r="L113" s="17"/>
      <c r="M113" s="18"/>
      <c r="N113" s="18"/>
      <c r="O113" s="18"/>
      <c r="P113" s="18"/>
      <c r="Q113" s="18"/>
    </row>
    <row r="114" spans="1:17">
      <c r="A114" s="16"/>
      <c r="B114" s="16"/>
      <c r="C114" s="16"/>
      <c r="D114" s="16"/>
      <c r="E114" s="16"/>
      <c r="F114" s="16"/>
      <c r="G114" s="16"/>
      <c r="H114" s="16"/>
      <c r="I114" s="16"/>
      <c r="J114" s="17"/>
      <c r="K114" s="16"/>
      <c r="L114" s="17"/>
      <c r="M114" s="18"/>
      <c r="N114" s="18"/>
      <c r="O114" s="18"/>
      <c r="P114" s="18"/>
      <c r="Q114" s="18"/>
    </row>
    <row r="115" spans="1:17">
      <c r="A115" s="16"/>
      <c r="B115" s="16"/>
      <c r="C115" s="16"/>
      <c r="D115" s="16"/>
      <c r="E115" s="16"/>
      <c r="F115" s="16"/>
      <c r="G115" s="16"/>
      <c r="H115" s="16"/>
      <c r="I115" s="16"/>
      <c r="J115" s="17"/>
      <c r="K115" s="16"/>
      <c r="L115" s="17"/>
      <c r="M115" s="18"/>
      <c r="N115" s="18"/>
      <c r="O115" s="18"/>
      <c r="P115" s="18"/>
      <c r="Q115" s="18"/>
    </row>
    <row r="116" spans="1:17">
      <c r="A116" s="16"/>
      <c r="B116" s="16"/>
      <c r="C116" s="16"/>
      <c r="D116" s="16"/>
      <c r="E116" s="16"/>
      <c r="F116" s="16"/>
      <c r="G116" s="16"/>
      <c r="H116" s="16"/>
      <c r="I116" s="16"/>
      <c r="J116" s="17"/>
      <c r="K116" s="16"/>
      <c r="L116" s="17"/>
      <c r="M116" s="18"/>
      <c r="N116" s="18"/>
      <c r="O116" s="18"/>
      <c r="P116" s="18"/>
      <c r="Q116" s="18"/>
    </row>
    <row r="117" spans="1:17">
      <c r="A117" s="16"/>
      <c r="B117" s="16"/>
      <c r="C117" s="16"/>
      <c r="D117" s="16"/>
      <c r="E117" s="16"/>
      <c r="F117" s="16"/>
      <c r="G117" s="16"/>
      <c r="H117" s="16"/>
      <c r="I117" s="16"/>
      <c r="J117" s="17"/>
      <c r="K117" s="16"/>
      <c r="L117" s="17"/>
      <c r="M117" s="18"/>
      <c r="N117" s="18"/>
      <c r="O117" s="18"/>
      <c r="P117" s="18"/>
      <c r="Q117" s="18"/>
    </row>
    <row r="118" spans="1:17">
      <c r="A118" s="16"/>
      <c r="B118" s="16"/>
      <c r="C118" s="16"/>
      <c r="D118" s="16"/>
      <c r="E118" s="16"/>
      <c r="F118" s="16"/>
      <c r="G118" s="16"/>
      <c r="H118" s="16"/>
      <c r="I118" s="16"/>
      <c r="J118" s="17"/>
      <c r="K118" s="16"/>
      <c r="L118" s="17"/>
      <c r="M118" s="18"/>
      <c r="N118" s="18"/>
      <c r="O118" s="18"/>
      <c r="P118" s="18"/>
      <c r="Q118" s="18"/>
    </row>
    <row r="119" spans="1:17">
      <c r="A119" s="16"/>
      <c r="B119" s="16"/>
      <c r="C119" s="16"/>
      <c r="D119" s="16"/>
      <c r="E119" s="16"/>
      <c r="F119" s="16"/>
      <c r="G119" s="16"/>
      <c r="H119" s="16"/>
      <c r="I119" s="16"/>
      <c r="J119" s="17"/>
      <c r="K119" s="16"/>
      <c r="L119" s="17"/>
      <c r="M119" s="18"/>
      <c r="N119" s="18"/>
      <c r="O119" s="18"/>
      <c r="P119" s="18"/>
      <c r="Q119" s="18"/>
    </row>
    <row r="120" spans="1:17">
      <c r="A120" s="16"/>
      <c r="B120" s="16"/>
      <c r="C120" s="16"/>
      <c r="D120" s="16"/>
      <c r="E120" s="16"/>
      <c r="F120" s="16"/>
      <c r="G120" s="16"/>
      <c r="H120" s="16"/>
      <c r="I120" s="16"/>
      <c r="J120" s="17"/>
      <c r="K120" s="16"/>
      <c r="L120" s="17"/>
      <c r="M120" s="18"/>
      <c r="N120" s="18"/>
      <c r="O120" s="18"/>
      <c r="P120" s="18"/>
      <c r="Q120" s="18"/>
    </row>
    <row r="121" spans="1:17">
      <c r="A121" s="16"/>
      <c r="B121" s="16"/>
      <c r="C121" s="16"/>
      <c r="D121" s="16"/>
      <c r="E121" s="16"/>
      <c r="F121" s="16"/>
      <c r="G121" s="16"/>
      <c r="H121" s="16"/>
      <c r="I121" s="16"/>
      <c r="J121" s="17"/>
      <c r="K121" s="16"/>
      <c r="L121" s="17"/>
      <c r="M121" s="18"/>
      <c r="N121" s="18"/>
      <c r="O121" s="18"/>
      <c r="P121" s="18"/>
      <c r="Q121" s="18"/>
    </row>
    <row r="122" spans="1:17">
      <c r="A122" s="16"/>
      <c r="B122" s="16"/>
      <c r="C122" s="16"/>
      <c r="D122" s="16"/>
      <c r="E122" s="16"/>
      <c r="F122" s="16"/>
      <c r="G122" s="16"/>
      <c r="H122" s="16"/>
      <c r="I122" s="16"/>
      <c r="J122" s="17"/>
      <c r="K122" s="16"/>
      <c r="L122" s="17"/>
      <c r="M122" s="18"/>
      <c r="N122" s="18"/>
      <c r="O122" s="18"/>
      <c r="P122" s="18"/>
      <c r="Q122" s="18"/>
    </row>
    <row r="123" spans="1:17">
      <c r="A123" s="16"/>
      <c r="B123" s="16"/>
      <c r="C123" s="16"/>
      <c r="D123" s="16"/>
      <c r="E123" s="16"/>
      <c r="F123" s="16"/>
      <c r="G123" s="16"/>
      <c r="H123" s="16"/>
      <c r="I123" s="16"/>
      <c r="J123" s="17"/>
      <c r="K123" s="16"/>
      <c r="L123" s="17"/>
      <c r="M123" s="18"/>
      <c r="N123" s="18"/>
      <c r="O123" s="18"/>
      <c r="P123" s="18"/>
      <c r="Q123" s="18"/>
    </row>
    <row r="124" spans="1:17">
      <c r="A124" s="16"/>
      <c r="B124" s="16"/>
      <c r="C124" s="16"/>
      <c r="D124" s="16"/>
      <c r="E124" s="16"/>
      <c r="F124" s="16"/>
      <c r="G124" s="16"/>
      <c r="H124" s="16"/>
      <c r="I124" s="16"/>
      <c r="J124" s="17"/>
      <c r="K124" s="16"/>
      <c r="L124" s="17"/>
      <c r="M124" s="18"/>
      <c r="N124" s="18"/>
      <c r="O124" s="18"/>
      <c r="P124" s="18"/>
      <c r="Q124" s="18"/>
    </row>
    <row r="125" spans="1:17">
      <c r="A125" s="16"/>
      <c r="B125" s="16"/>
      <c r="C125" s="16"/>
      <c r="D125" s="16"/>
      <c r="E125" s="16"/>
      <c r="F125" s="16"/>
      <c r="G125" s="16"/>
      <c r="H125" s="16"/>
      <c r="I125" s="16"/>
      <c r="J125" s="17"/>
      <c r="K125" s="16"/>
      <c r="L125" s="17"/>
      <c r="M125" s="18"/>
      <c r="N125" s="18"/>
      <c r="O125" s="18"/>
      <c r="P125" s="18"/>
      <c r="Q125" s="18"/>
    </row>
    <row r="126" spans="1:17">
      <c r="A126" s="16"/>
      <c r="B126" s="16"/>
      <c r="C126" s="16"/>
      <c r="D126" s="16"/>
      <c r="E126" s="16"/>
      <c r="F126" s="16"/>
      <c r="G126" s="16"/>
      <c r="H126" s="16"/>
      <c r="I126" s="16"/>
      <c r="J126" s="17"/>
      <c r="K126" s="16"/>
      <c r="L126" s="17"/>
      <c r="M126" s="18"/>
      <c r="N126" s="18"/>
      <c r="O126" s="18"/>
      <c r="P126" s="18"/>
      <c r="Q126" s="18"/>
    </row>
    <row r="127" spans="1:17">
      <c r="A127" s="16"/>
      <c r="B127" s="16"/>
      <c r="C127" s="16"/>
      <c r="D127" s="16"/>
      <c r="E127" s="16"/>
      <c r="F127" s="16"/>
      <c r="G127" s="16"/>
      <c r="H127" s="16"/>
      <c r="I127" s="16"/>
      <c r="J127" s="17"/>
      <c r="K127" s="16"/>
      <c r="L127" s="17"/>
      <c r="M127" s="18"/>
      <c r="N127" s="18"/>
      <c r="O127" s="18"/>
      <c r="P127" s="18"/>
      <c r="Q127" s="18"/>
    </row>
    <row r="128" spans="1:17">
      <c r="A128" s="16"/>
      <c r="B128" s="16"/>
      <c r="C128" s="16"/>
      <c r="D128" s="16"/>
      <c r="E128" s="16"/>
      <c r="F128" s="16"/>
      <c r="G128" s="16"/>
      <c r="H128" s="16"/>
      <c r="I128" s="16"/>
      <c r="J128" s="17"/>
      <c r="K128" s="16"/>
      <c r="L128" s="17"/>
      <c r="M128" s="18"/>
      <c r="N128" s="18"/>
      <c r="O128" s="18"/>
      <c r="P128" s="18"/>
      <c r="Q128" s="18"/>
    </row>
    <row r="129" spans="1:17">
      <c r="A129" s="16"/>
      <c r="B129" s="16"/>
      <c r="C129" s="16"/>
      <c r="D129" s="16"/>
      <c r="E129" s="16"/>
      <c r="F129" s="16"/>
      <c r="G129" s="16"/>
      <c r="H129" s="16"/>
      <c r="I129" s="16"/>
      <c r="J129" s="17"/>
      <c r="K129" s="16"/>
      <c r="L129" s="17"/>
      <c r="M129" s="18"/>
      <c r="N129" s="18"/>
      <c r="O129" s="18"/>
      <c r="P129" s="18"/>
      <c r="Q129" s="18"/>
    </row>
    <row r="130" spans="1:17">
      <c r="A130" s="16"/>
      <c r="B130" s="16"/>
      <c r="C130" s="16"/>
      <c r="D130" s="16"/>
      <c r="E130" s="16"/>
      <c r="F130" s="16"/>
      <c r="G130" s="16"/>
      <c r="H130" s="16"/>
      <c r="I130" s="16"/>
      <c r="J130" s="17"/>
      <c r="K130" s="16"/>
      <c r="L130" s="17"/>
      <c r="M130" s="18"/>
      <c r="N130" s="18"/>
      <c r="O130" s="18"/>
      <c r="P130" s="18"/>
      <c r="Q130" s="18"/>
    </row>
    <row r="131" spans="1:17">
      <c r="A131" s="16"/>
      <c r="B131" s="16"/>
      <c r="C131" s="16"/>
      <c r="D131" s="16"/>
      <c r="E131" s="16"/>
      <c r="F131" s="16"/>
      <c r="G131" s="16"/>
      <c r="H131" s="16"/>
      <c r="I131" s="16"/>
      <c r="J131" s="17"/>
      <c r="K131" s="16"/>
      <c r="L131" s="17"/>
      <c r="M131" s="18"/>
      <c r="N131" s="18"/>
      <c r="O131" s="18"/>
      <c r="P131" s="18"/>
      <c r="Q131" s="18"/>
    </row>
    <row r="132" spans="1:17">
      <c r="A132" s="16"/>
      <c r="B132" s="16"/>
      <c r="C132" s="16"/>
      <c r="D132" s="16"/>
      <c r="E132" s="16"/>
      <c r="F132" s="16"/>
      <c r="G132" s="16"/>
      <c r="H132" s="16"/>
      <c r="I132" s="16"/>
      <c r="J132" s="17"/>
      <c r="K132" s="16"/>
      <c r="L132" s="17"/>
      <c r="M132" s="18"/>
      <c r="N132" s="18"/>
      <c r="O132" s="18"/>
      <c r="P132" s="18"/>
      <c r="Q132" s="18"/>
    </row>
    <row r="133" spans="1:17">
      <c r="A133" s="16"/>
      <c r="B133" s="16"/>
      <c r="C133" s="16"/>
      <c r="D133" s="16"/>
      <c r="E133" s="16"/>
      <c r="F133" s="16"/>
      <c r="G133" s="16"/>
      <c r="H133" s="16"/>
      <c r="I133" s="16"/>
      <c r="J133" s="17"/>
      <c r="K133" s="16"/>
      <c r="L133" s="17"/>
      <c r="M133" s="18"/>
      <c r="N133" s="18"/>
      <c r="O133" s="18"/>
      <c r="P133" s="18"/>
      <c r="Q133" s="18"/>
    </row>
    <row r="134" spans="1:17">
      <c r="A134" s="16"/>
      <c r="B134" s="16"/>
      <c r="C134" s="16"/>
      <c r="D134" s="16"/>
      <c r="E134" s="16"/>
      <c r="F134" s="16"/>
      <c r="G134" s="16"/>
      <c r="H134" s="16"/>
      <c r="I134" s="16"/>
      <c r="J134" s="17"/>
      <c r="K134" s="16"/>
      <c r="L134" s="17"/>
      <c r="M134" s="18"/>
      <c r="N134" s="18"/>
      <c r="O134" s="18"/>
      <c r="P134" s="18"/>
      <c r="Q134" s="18"/>
    </row>
    <row r="135" spans="1:17">
      <c r="A135" s="16"/>
      <c r="B135" s="16"/>
      <c r="C135" s="16"/>
      <c r="D135" s="16"/>
      <c r="E135" s="16"/>
      <c r="F135" s="16"/>
      <c r="G135" s="16"/>
      <c r="H135" s="16"/>
      <c r="I135" s="16"/>
      <c r="J135" s="17"/>
      <c r="K135" s="16"/>
      <c r="L135" s="17"/>
      <c r="M135" s="18"/>
      <c r="N135" s="18"/>
      <c r="O135" s="18"/>
      <c r="P135" s="18"/>
      <c r="Q135" s="18"/>
    </row>
    <row r="136" spans="1:17">
      <c r="A136" s="16"/>
      <c r="B136" s="16"/>
      <c r="C136" s="16"/>
      <c r="D136" s="16"/>
      <c r="E136" s="16"/>
      <c r="F136" s="16"/>
      <c r="G136" s="16"/>
      <c r="H136" s="16"/>
      <c r="I136" s="16"/>
      <c r="J136" s="17"/>
      <c r="K136" s="16"/>
      <c r="L136" s="17"/>
      <c r="M136" s="18"/>
      <c r="N136" s="18"/>
      <c r="O136" s="18"/>
      <c r="P136" s="18"/>
      <c r="Q136" s="18"/>
    </row>
    <row r="137" spans="1:17">
      <c r="A137" s="16"/>
      <c r="B137" s="16"/>
      <c r="C137" s="16"/>
      <c r="D137" s="16"/>
      <c r="E137" s="16"/>
      <c r="F137" s="16"/>
      <c r="G137" s="16"/>
      <c r="H137" s="16"/>
      <c r="I137" s="16"/>
      <c r="J137" s="17"/>
      <c r="K137" s="16"/>
      <c r="L137" s="17"/>
      <c r="M137" s="18"/>
      <c r="N137" s="18"/>
      <c r="O137" s="18"/>
      <c r="P137" s="18"/>
      <c r="Q137" s="18"/>
    </row>
    <row r="138" spans="1:17">
      <c r="A138" s="16"/>
      <c r="B138" s="16"/>
      <c r="C138" s="16"/>
      <c r="D138" s="16"/>
      <c r="E138" s="16"/>
      <c r="F138" s="16"/>
      <c r="G138" s="16"/>
      <c r="H138" s="16"/>
      <c r="I138" s="16"/>
      <c r="J138" s="17"/>
      <c r="K138" s="16"/>
      <c r="L138" s="17"/>
      <c r="M138" s="18"/>
      <c r="N138" s="18"/>
      <c r="O138" s="18"/>
      <c r="P138" s="18"/>
      <c r="Q138" s="18"/>
    </row>
    <row r="139" spans="1:17">
      <c r="A139" s="16"/>
      <c r="B139" s="16"/>
      <c r="C139" s="16"/>
      <c r="D139" s="16"/>
      <c r="E139" s="16"/>
      <c r="F139" s="16"/>
      <c r="G139" s="16"/>
      <c r="H139" s="16"/>
      <c r="I139" s="16"/>
      <c r="J139" s="17"/>
      <c r="K139" s="16"/>
      <c r="L139" s="17"/>
      <c r="M139" s="18"/>
      <c r="N139" s="18"/>
      <c r="O139" s="18"/>
      <c r="P139" s="18"/>
      <c r="Q139" s="18"/>
    </row>
    <row r="140" spans="1:17">
      <c r="A140" s="16"/>
      <c r="B140" s="16"/>
      <c r="C140" s="16"/>
      <c r="D140" s="16"/>
      <c r="E140" s="16"/>
      <c r="F140" s="16"/>
      <c r="G140" s="16"/>
      <c r="H140" s="16"/>
      <c r="I140" s="16"/>
      <c r="J140" s="17"/>
      <c r="K140" s="16"/>
      <c r="L140" s="17"/>
      <c r="M140" s="18"/>
      <c r="N140" s="18"/>
      <c r="O140" s="18"/>
      <c r="P140" s="18"/>
      <c r="Q140" s="18"/>
    </row>
    <row r="141" spans="1:17">
      <c r="A141" s="16"/>
      <c r="B141" s="16"/>
      <c r="C141" s="16"/>
      <c r="D141" s="16"/>
      <c r="E141" s="16"/>
      <c r="F141" s="16"/>
      <c r="G141" s="16"/>
      <c r="H141" s="16"/>
      <c r="I141" s="16"/>
      <c r="J141" s="17"/>
      <c r="K141" s="16"/>
      <c r="L141" s="17"/>
      <c r="M141" s="18"/>
      <c r="N141" s="18"/>
      <c r="O141" s="18"/>
      <c r="P141" s="18"/>
      <c r="Q141" s="18"/>
    </row>
    <row r="142" spans="1:17">
      <c r="A142" s="16"/>
      <c r="B142" s="16"/>
      <c r="C142" s="16"/>
      <c r="D142" s="16"/>
      <c r="E142" s="16"/>
      <c r="F142" s="16"/>
      <c r="G142" s="16"/>
      <c r="H142" s="16"/>
      <c r="I142" s="16"/>
      <c r="J142" s="17"/>
      <c r="K142" s="16"/>
      <c r="L142" s="17"/>
      <c r="M142" s="18"/>
      <c r="N142" s="18"/>
      <c r="O142" s="18"/>
      <c r="P142" s="18"/>
      <c r="Q142" s="18"/>
    </row>
    <row r="143" spans="1:17">
      <c r="A143" s="16"/>
      <c r="B143" s="16"/>
      <c r="C143" s="16"/>
      <c r="D143" s="16"/>
      <c r="E143" s="16"/>
      <c r="F143" s="16"/>
      <c r="G143" s="16"/>
      <c r="H143" s="16"/>
      <c r="I143" s="16"/>
      <c r="J143" s="17"/>
      <c r="K143" s="16"/>
      <c r="L143" s="17"/>
      <c r="M143" s="18"/>
      <c r="N143" s="18"/>
      <c r="O143" s="18"/>
      <c r="P143" s="18"/>
      <c r="Q143" s="18"/>
    </row>
    <row r="144" spans="1:17">
      <c r="A144" s="16"/>
      <c r="B144" s="16"/>
      <c r="C144" s="16"/>
      <c r="D144" s="16"/>
      <c r="E144" s="16"/>
      <c r="F144" s="16"/>
      <c r="G144" s="16"/>
      <c r="H144" s="16"/>
      <c r="I144" s="16"/>
      <c r="J144" s="17"/>
      <c r="K144" s="16"/>
      <c r="L144" s="17"/>
      <c r="M144" s="18"/>
      <c r="N144" s="18"/>
      <c r="O144" s="18"/>
      <c r="P144" s="18"/>
      <c r="Q144" s="18"/>
    </row>
    <row r="145" spans="1:17">
      <c r="A145" s="16"/>
      <c r="B145" s="16"/>
      <c r="C145" s="16"/>
      <c r="D145" s="16"/>
      <c r="E145" s="16"/>
      <c r="F145" s="16"/>
      <c r="G145" s="16"/>
      <c r="H145" s="16"/>
      <c r="I145" s="16"/>
      <c r="J145" s="17"/>
      <c r="K145" s="16"/>
      <c r="L145" s="17"/>
      <c r="M145" s="18"/>
      <c r="N145" s="18"/>
      <c r="O145" s="18"/>
      <c r="P145" s="18"/>
      <c r="Q145" s="18"/>
    </row>
    <row r="146" spans="1:17">
      <c r="A146" s="16"/>
      <c r="B146" s="16"/>
      <c r="C146" s="16"/>
      <c r="D146" s="16"/>
      <c r="E146" s="16"/>
      <c r="F146" s="16"/>
      <c r="G146" s="16"/>
      <c r="H146" s="16"/>
      <c r="I146" s="16"/>
      <c r="J146" s="17"/>
      <c r="K146" s="16"/>
      <c r="L146" s="17"/>
      <c r="M146" s="18"/>
      <c r="N146" s="18"/>
      <c r="O146" s="18"/>
      <c r="P146" s="18"/>
      <c r="Q146" s="18"/>
    </row>
    <row r="147" spans="1:17">
      <c r="A147" s="16"/>
      <c r="B147" s="16"/>
      <c r="C147" s="16"/>
      <c r="D147" s="16"/>
      <c r="E147" s="16"/>
      <c r="F147" s="16"/>
      <c r="G147" s="16"/>
      <c r="H147" s="16"/>
      <c r="I147" s="16"/>
      <c r="J147" s="17"/>
      <c r="K147" s="16"/>
      <c r="L147" s="17"/>
      <c r="M147" s="18"/>
      <c r="N147" s="18"/>
      <c r="O147" s="18"/>
      <c r="P147" s="18"/>
      <c r="Q147" s="18"/>
    </row>
    <row r="148" spans="1:17">
      <c r="A148" s="16"/>
      <c r="B148" s="16"/>
      <c r="C148" s="16"/>
      <c r="D148" s="16"/>
      <c r="E148" s="16"/>
      <c r="F148" s="16"/>
      <c r="G148" s="16"/>
      <c r="H148" s="16"/>
      <c r="I148" s="16"/>
      <c r="J148" s="17"/>
      <c r="K148" s="16"/>
      <c r="L148" s="17"/>
      <c r="M148" s="18"/>
      <c r="N148" s="18"/>
      <c r="O148" s="18"/>
      <c r="P148" s="18"/>
      <c r="Q148" s="18"/>
    </row>
    <row r="149" spans="1:17">
      <c r="A149" s="16"/>
      <c r="B149" s="16"/>
      <c r="C149" s="16"/>
      <c r="D149" s="16"/>
      <c r="E149" s="16"/>
      <c r="F149" s="16"/>
      <c r="G149" s="16"/>
      <c r="H149" s="16"/>
      <c r="I149" s="16"/>
      <c r="J149" s="17"/>
      <c r="K149" s="16"/>
      <c r="L149" s="17"/>
      <c r="M149" s="18"/>
      <c r="N149" s="18"/>
      <c r="O149" s="18"/>
      <c r="P149" s="18"/>
      <c r="Q149" s="18"/>
    </row>
    <row r="150" spans="1:17">
      <c r="A150" s="16"/>
      <c r="B150" s="16"/>
      <c r="C150" s="16"/>
      <c r="D150" s="16"/>
      <c r="E150" s="16"/>
      <c r="F150" s="16"/>
      <c r="G150" s="16"/>
      <c r="H150" s="16"/>
      <c r="I150" s="16"/>
      <c r="J150" s="17"/>
      <c r="K150" s="16"/>
      <c r="L150" s="17"/>
      <c r="M150" s="18"/>
      <c r="N150" s="18"/>
      <c r="O150" s="18"/>
      <c r="P150" s="18"/>
      <c r="Q150" s="18"/>
    </row>
    <row r="151" spans="1:17">
      <c r="A151" s="16"/>
      <c r="B151" s="16"/>
      <c r="C151" s="16"/>
      <c r="D151" s="16"/>
      <c r="E151" s="16"/>
      <c r="F151" s="16"/>
      <c r="G151" s="16"/>
      <c r="H151" s="16"/>
      <c r="I151" s="16"/>
      <c r="J151" s="17"/>
      <c r="K151" s="16"/>
      <c r="L151" s="17"/>
      <c r="M151" s="18"/>
      <c r="N151" s="18"/>
      <c r="O151" s="18"/>
      <c r="P151" s="18"/>
      <c r="Q151" s="18"/>
    </row>
    <row r="152" spans="1:17">
      <c r="A152" s="16"/>
      <c r="B152" s="16"/>
      <c r="C152" s="16"/>
      <c r="D152" s="16"/>
      <c r="E152" s="16"/>
      <c r="F152" s="16"/>
      <c r="G152" s="16"/>
      <c r="H152" s="16"/>
      <c r="I152" s="16"/>
      <c r="J152" s="17"/>
      <c r="K152" s="16"/>
      <c r="L152" s="17"/>
      <c r="M152" s="18"/>
      <c r="N152" s="18"/>
      <c r="O152" s="18"/>
      <c r="P152" s="18"/>
      <c r="Q152" s="18"/>
    </row>
    <row r="153" spans="1:17">
      <c r="A153" s="16"/>
      <c r="B153" s="16"/>
      <c r="C153" s="16"/>
      <c r="D153" s="16"/>
      <c r="E153" s="16"/>
      <c r="F153" s="16"/>
      <c r="G153" s="16"/>
      <c r="H153" s="16"/>
      <c r="I153" s="16"/>
      <c r="J153" s="17"/>
      <c r="K153" s="16"/>
      <c r="L153" s="17"/>
      <c r="M153" s="18"/>
      <c r="N153" s="18"/>
      <c r="O153" s="18"/>
      <c r="P153" s="18"/>
      <c r="Q153" s="18"/>
    </row>
    <row r="154" spans="1:17">
      <c r="A154" s="16"/>
      <c r="B154" s="16"/>
      <c r="C154" s="16"/>
      <c r="D154" s="16"/>
      <c r="E154" s="16"/>
      <c r="F154" s="16"/>
      <c r="G154" s="16"/>
      <c r="H154" s="16"/>
      <c r="I154" s="16"/>
      <c r="J154" s="17"/>
      <c r="K154" s="16"/>
      <c r="L154" s="17"/>
      <c r="M154" s="18"/>
      <c r="N154" s="18"/>
      <c r="O154" s="18"/>
      <c r="P154" s="18"/>
      <c r="Q154" s="18"/>
    </row>
    <row r="155" spans="1:17">
      <c r="A155" s="16"/>
      <c r="B155" s="16"/>
      <c r="C155" s="16"/>
      <c r="D155" s="16"/>
      <c r="E155" s="16"/>
      <c r="F155" s="16"/>
      <c r="G155" s="16"/>
      <c r="H155" s="16"/>
      <c r="I155" s="16"/>
      <c r="J155" s="17"/>
      <c r="K155" s="16"/>
      <c r="L155" s="17"/>
      <c r="M155" s="18"/>
      <c r="N155" s="18"/>
      <c r="O155" s="18"/>
      <c r="P155" s="18"/>
      <c r="Q155" s="18"/>
    </row>
    <row r="156" spans="1:17">
      <c r="A156" s="16"/>
      <c r="B156" s="16"/>
      <c r="C156" s="16"/>
      <c r="D156" s="16"/>
      <c r="E156" s="16"/>
      <c r="F156" s="16"/>
      <c r="G156" s="16"/>
      <c r="H156" s="16"/>
      <c r="I156" s="16"/>
      <c r="J156" s="17"/>
      <c r="K156" s="16"/>
      <c r="L156" s="17"/>
      <c r="M156" s="18"/>
      <c r="N156" s="18"/>
      <c r="O156" s="18"/>
      <c r="P156" s="18"/>
      <c r="Q156" s="18"/>
    </row>
    <row r="157" spans="1:17">
      <c r="A157" s="16"/>
      <c r="B157" s="16"/>
      <c r="C157" s="16"/>
      <c r="D157" s="16"/>
      <c r="E157" s="16"/>
      <c r="F157" s="16"/>
      <c r="G157" s="16"/>
      <c r="H157" s="16"/>
      <c r="I157" s="16"/>
      <c r="J157" s="17"/>
      <c r="K157" s="16"/>
      <c r="L157" s="17"/>
      <c r="M157" s="18"/>
      <c r="N157" s="18"/>
      <c r="O157" s="18"/>
      <c r="P157" s="18"/>
      <c r="Q157" s="18"/>
    </row>
    <row r="158" spans="1:17">
      <c r="A158" s="16"/>
      <c r="B158" s="16"/>
      <c r="C158" s="16"/>
      <c r="D158" s="16"/>
      <c r="E158" s="16"/>
      <c r="F158" s="16"/>
      <c r="G158" s="16"/>
      <c r="H158" s="16"/>
      <c r="I158" s="16"/>
      <c r="J158" s="17"/>
      <c r="K158" s="16"/>
      <c r="L158" s="17"/>
      <c r="M158" s="18"/>
      <c r="N158" s="18"/>
      <c r="O158" s="18"/>
      <c r="P158" s="18"/>
      <c r="Q158" s="18"/>
    </row>
    <row r="159" spans="1:17">
      <c r="A159" s="16"/>
      <c r="B159" s="16"/>
      <c r="C159" s="16"/>
      <c r="D159" s="16"/>
      <c r="E159" s="16"/>
      <c r="F159" s="16"/>
      <c r="G159" s="16"/>
      <c r="H159" s="16"/>
      <c r="I159" s="16"/>
      <c r="J159" s="17"/>
      <c r="K159" s="16"/>
      <c r="L159" s="17"/>
      <c r="M159" s="18"/>
      <c r="N159" s="18"/>
      <c r="O159" s="18"/>
      <c r="P159" s="18"/>
      <c r="Q159" s="18"/>
    </row>
    <row r="160" spans="1:17">
      <c r="A160" s="16"/>
      <c r="B160" s="16"/>
      <c r="C160" s="16"/>
      <c r="D160" s="16"/>
      <c r="E160" s="16"/>
      <c r="F160" s="16"/>
      <c r="G160" s="16"/>
      <c r="H160" s="16"/>
      <c r="I160" s="16"/>
      <c r="J160" s="17"/>
      <c r="K160" s="16"/>
      <c r="L160" s="17"/>
      <c r="M160" s="18"/>
      <c r="N160" s="18"/>
      <c r="O160" s="18"/>
      <c r="P160" s="18"/>
      <c r="Q160" s="18"/>
    </row>
    <row r="161" spans="1:17">
      <c r="A161" s="16"/>
      <c r="B161" s="16"/>
      <c r="C161" s="16"/>
      <c r="D161" s="16"/>
      <c r="E161" s="16"/>
      <c r="F161" s="16"/>
      <c r="G161" s="16"/>
      <c r="H161" s="16"/>
      <c r="I161" s="16"/>
      <c r="J161" s="17"/>
      <c r="K161" s="16"/>
      <c r="L161" s="17"/>
      <c r="M161" s="18"/>
      <c r="N161" s="18"/>
      <c r="O161" s="18"/>
      <c r="P161" s="18"/>
      <c r="Q161" s="18"/>
    </row>
    <row r="162" spans="1:17">
      <c r="A162" s="16"/>
      <c r="B162" s="16"/>
      <c r="C162" s="16"/>
      <c r="D162" s="16"/>
      <c r="E162" s="16"/>
      <c r="F162" s="16"/>
      <c r="G162" s="16"/>
      <c r="H162" s="16"/>
      <c r="I162" s="16"/>
      <c r="J162" s="17"/>
      <c r="K162" s="16"/>
      <c r="L162" s="17"/>
      <c r="M162" s="18"/>
      <c r="N162" s="18"/>
      <c r="O162" s="18"/>
      <c r="P162" s="18"/>
      <c r="Q162" s="18"/>
    </row>
    <row r="163" spans="1:17">
      <c r="A163" s="16"/>
      <c r="B163" s="16"/>
      <c r="C163" s="16"/>
      <c r="D163" s="16"/>
      <c r="E163" s="16"/>
      <c r="F163" s="16"/>
      <c r="G163" s="16"/>
      <c r="H163" s="16"/>
      <c r="I163" s="16"/>
      <c r="J163" s="17"/>
      <c r="K163" s="16"/>
      <c r="L163" s="17"/>
      <c r="M163" s="18"/>
      <c r="N163" s="18"/>
      <c r="O163" s="18"/>
      <c r="P163" s="18"/>
      <c r="Q163" s="18"/>
    </row>
    <row r="164" spans="1:17">
      <c r="A164" s="16"/>
      <c r="B164" s="16"/>
      <c r="C164" s="16"/>
      <c r="D164" s="16"/>
      <c r="E164" s="16"/>
      <c r="F164" s="16"/>
      <c r="G164" s="16"/>
      <c r="H164" s="16"/>
      <c r="I164" s="16"/>
      <c r="J164" s="17"/>
      <c r="K164" s="16"/>
      <c r="L164" s="17"/>
      <c r="M164" s="18"/>
      <c r="N164" s="18"/>
      <c r="O164" s="18"/>
      <c r="P164" s="18"/>
      <c r="Q164" s="18"/>
    </row>
    <row r="165" spans="1:17">
      <c r="A165" s="16"/>
      <c r="B165" s="16"/>
      <c r="C165" s="16"/>
      <c r="D165" s="16"/>
      <c r="E165" s="16"/>
      <c r="F165" s="16"/>
      <c r="G165" s="16"/>
      <c r="H165" s="16"/>
      <c r="I165" s="16"/>
      <c r="J165" s="17"/>
      <c r="K165" s="16"/>
      <c r="L165" s="17"/>
      <c r="M165" s="18"/>
      <c r="N165" s="18"/>
      <c r="O165" s="18"/>
      <c r="P165" s="18"/>
      <c r="Q165" s="18"/>
    </row>
    <row r="166" spans="1:17">
      <c r="A166" s="16"/>
      <c r="B166" s="16"/>
      <c r="C166" s="16"/>
      <c r="D166" s="16"/>
      <c r="E166" s="16"/>
      <c r="F166" s="16"/>
      <c r="G166" s="16"/>
      <c r="H166" s="16"/>
      <c r="I166" s="16"/>
      <c r="J166" s="17"/>
      <c r="K166" s="16"/>
      <c r="L166" s="17"/>
      <c r="M166" s="18"/>
      <c r="N166" s="18"/>
      <c r="O166" s="18"/>
      <c r="P166" s="18"/>
      <c r="Q166" s="18"/>
    </row>
    <row r="167" spans="1:17">
      <c r="A167" s="16"/>
      <c r="B167" s="16"/>
      <c r="C167" s="16"/>
      <c r="D167" s="16"/>
      <c r="E167" s="16"/>
      <c r="F167" s="16"/>
      <c r="G167" s="16"/>
      <c r="H167" s="16"/>
      <c r="I167" s="16"/>
      <c r="J167" s="17"/>
      <c r="K167" s="16"/>
      <c r="L167" s="17"/>
      <c r="M167" s="18"/>
      <c r="N167" s="18"/>
      <c r="O167" s="18"/>
      <c r="P167" s="18"/>
      <c r="Q167" s="18"/>
    </row>
    <row r="168" spans="1:17">
      <c r="A168" s="16"/>
      <c r="B168" s="16"/>
      <c r="C168" s="16"/>
      <c r="D168" s="16"/>
      <c r="E168" s="16"/>
      <c r="F168" s="16"/>
      <c r="G168" s="16"/>
      <c r="H168" s="16"/>
      <c r="I168" s="16"/>
      <c r="J168" s="17"/>
      <c r="K168" s="16"/>
      <c r="L168" s="17"/>
      <c r="M168" s="18"/>
      <c r="N168" s="18"/>
      <c r="O168" s="18"/>
      <c r="P168" s="18"/>
      <c r="Q168" s="18"/>
    </row>
    <row r="169" spans="1:17">
      <c r="A169" s="16"/>
      <c r="B169" s="16"/>
      <c r="C169" s="16"/>
      <c r="D169" s="16"/>
      <c r="E169" s="16"/>
      <c r="F169" s="16"/>
      <c r="G169" s="16"/>
      <c r="H169" s="16"/>
      <c r="I169" s="16"/>
      <c r="J169" s="17"/>
      <c r="K169" s="16"/>
      <c r="L169" s="17"/>
      <c r="M169" s="18"/>
      <c r="N169" s="18"/>
      <c r="O169" s="18"/>
      <c r="P169" s="18"/>
      <c r="Q169" s="18"/>
    </row>
    <row r="170" spans="1:17">
      <c r="A170" s="16"/>
      <c r="B170" s="16"/>
      <c r="C170" s="16"/>
      <c r="D170" s="16"/>
      <c r="E170" s="16"/>
      <c r="F170" s="16"/>
      <c r="G170" s="16"/>
      <c r="H170" s="16"/>
      <c r="I170" s="16"/>
      <c r="J170" s="17"/>
      <c r="K170" s="16"/>
      <c r="L170" s="17"/>
      <c r="M170" s="18"/>
      <c r="N170" s="18"/>
      <c r="O170" s="18"/>
      <c r="P170" s="18"/>
      <c r="Q170" s="18"/>
    </row>
    <row r="171" spans="1:17">
      <c r="A171" s="16"/>
      <c r="B171" s="16"/>
      <c r="C171" s="16"/>
      <c r="D171" s="16"/>
      <c r="E171" s="16"/>
      <c r="F171" s="16"/>
      <c r="G171" s="16"/>
      <c r="H171" s="16"/>
      <c r="I171" s="16"/>
      <c r="J171" s="17"/>
      <c r="K171" s="16"/>
      <c r="L171" s="17"/>
      <c r="M171" s="18"/>
      <c r="N171" s="18"/>
      <c r="O171" s="18"/>
      <c r="P171" s="18"/>
      <c r="Q171" s="18"/>
    </row>
    <row r="172" spans="1:17">
      <c r="A172" s="16"/>
      <c r="B172" s="16"/>
      <c r="C172" s="16"/>
      <c r="D172" s="16"/>
      <c r="E172" s="16"/>
      <c r="F172" s="16"/>
      <c r="G172" s="16"/>
      <c r="H172" s="16"/>
      <c r="I172" s="16"/>
      <c r="J172" s="17"/>
      <c r="K172" s="16"/>
      <c r="L172" s="17"/>
      <c r="M172" s="18"/>
      <c r="N172" s="18"/>
      <c r="O172" s="18"/>
      <c r="P172" s="18"/>
      <c r="Q172" s="18"/>
    </row>
    <row r="173" spans="1:17">
      <c r="A173" s="16"/>
      <c r="B173" s="16"/>
      <c r="C173" s="16"/>
      <c r="D173" s="16"/>
      <c r="E173" s="16"/>
      <c r="F173" s="16"/>
      <c r="G173" s="16"/>
      <c r="H173" s="16"/>
      <c r="I173" s="16"/>
      <c r="J173" s="17"/>
      <c r="K173" s="16"/>
      <c r="L173" s="17"/>
      <c r="M173" s="18"/>
      <c r="N173" s="18"/>
      <c r="O173" s="18"/>
      <c r="P173" s="18"/>
      <c r="Q173" s="18"/>
    </row>
    <row r="174" spans="1:17">
      <c r="A174" s="16"/>
      <c r="B174" s="16"/>
      <c r="C174" s="16"/>
      <c r="D174" s="16"/>
      <c r="E174" s="16"/>
      <c r="F174" s="16"/>
      <c r="G174" s="16"/>
      <c r="H174" s="16"/>
      <c r="I174" s="16"/>
      <c r="J174" s="17"/>
      <c r="K174" s="16"/>
      <c r="L174" s="17"/>
      <c r="M174" s="18"/>
      <c r="N174" s="18"/>
      <c r="O174" s="18"/>
      <c r="P174" s="18"/>
      <c r="Q174" s="18"/>
    </row>
    <row r="175" spans="1:17">
      <c r="A175" s="16"/>
      <c r="B175" s="16"/>
      <c r="C175" s="16"/>
      <c r="D175" s="16"/>
      <c r="E175" s="16"/>
      <c r="F175" s="16"/>
      <c r="G175" s="16"/>
      <c r="H175" s="16"/>
      <c r="I175" s="16"/>
      <c r="J175" s="17"/>
      <c r="K175" s="16"/>
      <c r="L175" s="17"/>
      <c r="M175" s="18"/>
      <c r="N175" s="18"/>
      <c r="O175" s="18"/>
      <c r="P175" s="18"/>
      <c r="Q175" s="18"/>
    </row>
    <row r="176" spans="1:17">
      <c r="A176" s="16"/>
      <c r="B176" s="16"/>
      <c r="C176" s="16"/>
      <c r="D176" s="16"/>
      <c r="E176" s="16"/>
      <c r="F176" s="16"/>
      <c r="G176" s="16"/>
      <c r="H176" s="16"/>
      <c r="I176" s="16"/>
      <c r="J176" s="17"/>
      <c r="K176" s="16"/>
      <c r="L176" s="17"/>
      <c r="M176" s="18"/>
      <c r="N176" s="18"/>
      <c r="O176" s="18"/>
      <c r="P176" s="18"/>
      <c r="Q176" s="18"/>
    </row>
    <row r="177" spans="1:17">
      <c r="A177" s="16"/>
      <c r="B177" s="16"/>
      <c r="C177" s="16"/>
      <c r="D177" s="16"/>
      <c r="E177" s="16"/>
      <c r="F177" s="16"/>
      <c r="G177" s="16"/>
      <c r="H177" s="16"/>
      <c r="I177" s="16"/>
      <c r="J177" s="17"/>
      <c r="K177" s="16"/>
      <c r="L177" s="17"/>
      <c r="M177" s="18"/>
      <c r="N177" s="18"/>
      <c r="O177" s="18"/>
      <c r="P177" s="18"/>
      <c r="Q177" s="18"/>
    </row>
    <row r="178" spans="1:17">
      <c r="A178" s="16"/>
      <c r="B178" s="16"/>
      <c r="C178" s="16"/>
      <c r="D178" s="16"/>
      <c r="E178" s="16"/>
      <c r="F178" s="16"/>
      <c r="G178" s="16"/>
      <c r="H178" s="16"/>
      <c r="I178" s="16"/>
      <c r="J178" s="17"/>
      <c r="K178" s="16"/>
      <c r="L178" s="17"/>
      <c r="M178" s="18"/>
      <c r="N178" s="18"/>
      <c r="O178" s="18"/>
      <c r="P178" s="18"/>
      <c r="Q178" s="18"/>
    </row>
    <row r="179" spans="1:17">
      <c r="A179" s="16"/>
      <c r="B179" s="16"/>
      <c r="C179" s="16"/>
      <c r="D179" s="16"/>
      <c r="E179" s="16"/>
      <c r="F179" s="16"/>
      <c r="G179" s="16"/>
      <c r="H179" s="16"/>
      <c r="I179" s="16"/>
      <c r="J179" s="17"/>
      <c r="K179" s="16"/>
      <c r="L179" s="17"/>
      <c r="M179" s="18"/>
      <c r="N179" s="18"/>
      <c r="O179" s="18"/>
      <c r="P179" s="18"/>
      <c r="Q179" s="18"/>
    </row>
    <row r="180" spans="1:17">
      <c r="A180" s="16"/>
      <c r="B180" s="16"/>
      <c r="C180" s="16"/>
      <c r="D180" s="16"/>
      <c r="E180" s="16"/>
      <c r="F180" s="16"/>
      <c r="G180" s="16"/>
      <c r="H180" s="16"/>
      <c r="I180" s="16"/>
      <c r="J180" s="17"/>
      <c r="K180" s="16"/>
      <c r="L180" s="17"/>
      <c r="M180" s="18"/>
      <c r="N180" s="18"/>
      <c r="O180" s="18"/>
      <c r="P180" s="18"/>
      <c r="Q180" s="18"/>
    </row>
    <row r="181" spans="1:17">
      <c r="A181" s="16"/>
      <c r="B181" s="16"/>
      <c r="C181" s="16"/>
      <c r="D181" s="16"/>
      <c r="E181" s="16"/>
      <c r="F181" s="16"/>
      <c r="G181" s="16"/>
      <c r="H181" s="16"/>
      <c r="I181" s="16"/>
      <c r="J181" s="17"/>
      <c r="K181" s="16"/>
      <c r="L181" s="17"/>
      <c r="M181" s="18"/>
      <c r="N181" s="18"/>
      <c r="O181" s="18"/>
      <c r="P181" s="18"/>
      <c r="Q181" s="18"/>
    </row>
    <row r="182" spans="1:17">
      <c r="A182" s="16"/>
      <c r="B182" s="16"/>
      <c r="C182" s="16"/>
      <c r="D182" s="16"/>
      <c r="E182" s="16"/>
      <c r="F182" s="16"/>
      <c r="G182" s="16"/>
      <c r="H182" s="16"/>
      <c r="I182" s="16"/>
      <c r="J182" s="17"/>
      <c r="K182" s="16"/>
      <c r="L182" s="17"/>
      <c r="M182" s="18"/>
      <c r="N182" s="18"/>
      <c r="O182" s="18"/>
      <c r="P182" s="18"/>
      <c r="Q182" s="18"/>
    </row>
    <row r="183" spans="1:17">
      <c r="A183" s="16"/>
      <c r="B183" s="16"/>
      <c r="C183" s="16"/>
      <c r="D183" s="16"/>
      <c r="E183" s="16"/>
      <c r="F183" s="16"/>
      <c r="G183" s="16"/>
      <c r="H183" s="16"/>
      <c r="I183" s="16"/>
      <c r="J183" s="17"/>
      <c r="K183" s="16"/>
      <c r="L183" s="17"/>
      <c r="M183" s="18"/>
      <c r="N183" s="18"/>
      <c r="O183" s="18"/>
      <c r="P183" s="18"/>
      <c r="Q183" s="18"/>
    </row>
    <row r="184" spans="1:17">
      <c r="A184" s="16"/>
      <c r="B184" s="16"/>
      <c r="C184" s="16"/>
      <c r="D184" s="16"/>
      <c r="E184" s="16"/>
      <c r="F184" s="16"/>
      <c r="G184" s="16"/>
      <c r="H184" s="16"/>
      <c r="I184" s="16"/>
      <c r="J184" s="17"/>
      <c r="K184" s="16"/>
      <c r="L184" s="17"/>
      <c r="M184" s="18"/>
      <c r="N184" s="18"/>
      <c r="O184" s="18"/>
      <c r="P184" s="18"/>
      <c r="Q184" s="18"/>
    </row>
    <row r="185" spans="1:17">
      <c r="A185" s="16"/>
      <c r="B185" s="16"/>
      <c r="C185" s="16"/>
      <c r="D185" s="16"/>
      <c r="E185" s="16"/>
      <c r="F185" s="16"/>
      <c r="G185" s="16"/>
      <c r="H185" s="16"/>
      <c r="I185" s="16"/>
      <c r="J185" s="17"/>
      <c r="K185" s="16"/>
      <c r="L185" s="17"/>
      <c r="M185" s="18"/>
      <c r="N185" s="18"/>
      <c r="O185" s="18"/>
      <c r="P185" s="18"/>
      <c r="Q185" s="18"/>
    </row>
    <row r="186" spans="1:17">
      <c r="A186" s="16"/>
      <c r="B186" s="16"/>
      <c r="C186" s="16"/>
      <c r="D186" s="16"/>
      <c r="E186" s="16"/>
      <c r="F186" s="16"/>
      <c r="G186" s="16"/>
      <c r="H186" s="16"/>
      <c r="I186" s="16"/>
      <c r="J186" s="17"/>
      <c r="K186" s="16"/>
      <c r="L186" s="17"/>
      <c r="M186" s="18"/>
      <c r="N186" s="18"/>
      <c r="O186" s="18"/>
      <c r="P186" s="18"/>
      <c r="Q186" s="18"/>
    </row>
    <row r="187" spans="1:17">
      <c r="A187" s="16"/>
      <c r="B187" s="16"/>
      <c r="C187" s="16"/>
      <c r="D187" s="16"/>
      <c r="E187" s="16"/>
      <c r="F187" s="16"/>
      <c r="G187" s="16"/>
      <c r="H187" s="16"/>
      <c r="I187" s="16"/>
      <c r="J187" s="17"/>
      <c r="K187" s="16"/>
      <c r="L187" s="17"/>
      <c r="M187" s="18"/>
      <c r="N187" s="18"/>
      <c r="O187" s="18"/>
      <c r="P187" s="18"/>
      <c r="Q187" s="18"/>
    </row>
    <row r="188" spans="1:17">
      <c r="A188" s="16"/>
      <c r="B188" s="16"/>
      <c r="C188" s="16"/>
      <c r="D188" s="16"/>
      <c r="E188" s="16"/>
      <c r="F188" s="16"/>
      <c r="G188" s="16"/>
      <c r="H188" s="16"/>
      <c r="I188" s="16"/>
      <c r="J188" s="17"/>
      <c r="K188" s="16"/>
      <c r="L188" s="17"/>
      <c r="M188" s="18"/>
      <c r="N188" s="18"/>
      <c r="O188" s="18"/>
      <c r="P188" s="18"/>
      <c r="Q188" s="18"/>
    </row>
    <row r="189" spans="1:17">
      <c r="A189" s="16"/>
      <c r="B189" s="16"/>
      <c r="C189" s="16"/>
      <c r="D189" s="16"/>
      <c r="E189" s="16"/>
      <c r="F189" s="16"/>
      <c r="G189" s="16"/>
      <c r="H189" s="16"/>
      <c r="I189" s="16"/>
      <c r="J189" s="17"/>
      <c r="K189" s="16"/>
      <c r="L189" s="17"/>
      <c r="M189" s="18"/>
      <c r="N189" s="18"/>
      <c r="O189" s="18"/>
      <c r="P189" s="18"/>
      <c r="Q189" s="18"/>
    </row>
    <row r="190" spans="1:17">
      <c r="A190" s="16"/>
      <c r="B190" s="16"/>
      <c r="C190" s="16"/>
      <c r="D190" s="16"/>
      <c r="E190" s="16"/>
      <c r="F190" s="16"/>
      <c r="G190" s="16"/>
      <c r="H190" s="16"/>
      <c r="I190" s="16"/>
      <c r="J190" s="17"/>
      <c r="K190" s="16"/>
      <c r="L190" s="17"/>
      <c r="M190" s="18"/>
      <c r="N190" s="18"/>
      <c r="O190" s="18"/>
      <c r="P190" s="18"/>
      <c r="Q190" s="18"/>
    </row>
    <row r="191" spans="1:17">
      <c r="A191" s="16"/>
      <c r="B191" s="16"/>
      <c r="C191" s="16"/>
      <c r="D191" s="16"/>
      <c r="E191" s="16"/>
      <c r="F191" s="16"/>
      <c r="G191" s="16"/>
      <c r="H191" s="16"/>
      <c r="I191" s="16"/>
      <c r="J191" s="17"/>
      <c r="K191" s="16"/>
      <c r="L191" s="17"/>
      <c r="M191" s="18"/>
      <c r="N191" s="18"/>
      <c r="O191" s="18"/>
      <c r="P191" s="18"/>
      <c r="Q191" s="18"/>
    </row>
    <row r="192" spans="1:17">
      <c r="A192" s="16"/>
      <c r="B192" s="16"/>
      <c r="C192" s="16"/>
      <c r="D192" s="16"/>
      <c r="E192" s="16"/>
      <c r="F192" s="16"/>
      <c r="G192" s="16"/>
      <c r="H192" s="16"/>
      <c r="I192" s="16"/>
      <c r="J192" s="17"/>
      <c r="K192" s="16"/>
      <c r="L192" s="17"/>
      <c r="M192" s="18"/>
      <c r="N192" s="18"/>
      <c r="O192" s="18"/>
      <c r="P192" s="18"/>
      <c r="Q192" s="18"/>
    </row>
    <row r="193" spans="1:17">
      <c r="A193" s="16"/>
      <c r="B193" s="16"/>
      <c r="C193" s="16"/>
      <c r="D193" s="16"/>
      <c r="E193" s="16"/>
      <c r="F193" s="16"/>
      <c r="G193" s="16"/>
      <c r="H193" s="16"/>
      <c r="I193" s="16"/>
      <c r="J193" s="17"/>
      <c r="K193" s="16"/>
      <c r="L193" s="17"/>
      <c r="M193" s="18"/>
      <c r="N193" s="18"/>
      <c r="O193" s="18"/>
      <c r="P193" s="18"/>
      <c r="Q193" s="18"/>
    </row>
    <row r="194" spans="1:17">
      <c r="A194" s="16"/>
      <c r="B194" s="16"/>
      <c r="C194" s="16"/>
      <c r="D194" s="16"/>
      <c r="E194" s="16"/>
      <c r="F194" s="16"/>
      <c r="G194" s="16"/>
      <c r="H194" s="16"/>
      <c r="I194" s="16"/>
      <c r="J194" s="17"/>
      <c r="K194" s="16"/>
      <c r="L194" s="17"/>
      <c r="M194" s="18"/>
      <c r="N194" s="18"/>
      <c r="O194" s="18"/>
      <c r="P194" s="18"/>
      <c r="Q194" s="18"/>
    </row>
    <row r="195" spans="1:17">
      <c r="A195" s="16"/>
      <c r="B195" s="16"/>
      <c r="C195" s="16"/>
      <c r="D195" s="16"/>
      <c r="E195" s="16"/>
      <c r="F195" s="16"/>
      <c r="G195" s="16"/>
      <c r="H195" s="16"/>
      <c r="I195" s="16"/>
      <c r="J195" s="17"/>
      <c r="K195" s="16"/>
      <c r="L195" s="17"/>
      <c r="M195" s="18"/>
      <c r="N195" s="18"/>
      <c r="O195" s="18"/>
      <c r="P195" s="18"/>
      <c r="Q195" s="18"/>
    </row>
    <row r="196" spans="1:17">
      <c r="A196" s="16"/>
      <c r="B196" s="16"/>
      <c r="C196" s="16"/>
      <c r="D196" s="16"/>
      <c r="E196" s="16"/>
      <c r="F196" s="16"/>
      <c r="G196" s="16"/>
      <c r="H196" s="16"/>
      <c r="I196" s="16"/>
      <c r="J196" s="17"/>
      <c r="K196" s="16"/>
      <c r="L196" s="17"/>
      <c r="M196" s="18"/>
      <c r="N196" s="18"/>
      <c r="O196" s="18"/>
      <c r="P196" s="18"/>
      <c r="Q196" s="18"/>
    </row>
    <row r="197" spans="1:17">
      <c r="A197" s="16"/>
      <c r="B197" s="16"/>
      <c r="C197" s="16"/>
      <c r="D197" s="16"/>
      <c r="E197" s="16"/>
      <c r="F197" s="16"/>
      <c r="G197" s="16"/>
      <c r="H197" s="16"/>
      <c r="I197" s="16"/>
      <c r="J197" s="17"/>
      <c r="K197" s="16"/>
      <c r="L197" s="17"/>
      <c r="M197" s="18"/>
      <c r="N197" s="18"/>
      <c r="O197" s="18"/>
      <c r="P197" s="18"/>
      <c r="Q197" s="18"/>
    </row>
    <row r="198" spans="1:17">
      <c r="A198" s="16"/>
      <c r="B198" s="16"/>
      <c r="C198" s="16"/>
      <c r="D198" s="16"/>
      <c r="E198" s="16"/>
      <c r="F198" s="16"/>
      <c r="G198" s="16"/>
      <c r="H198" s="16"/>
      <c r="I198" s="16"/>
      <c r="J198" s="17"/>
      <c r="K198" s="16"/>
      <c r="L198" s="17"/>
      <c r="M198" s="18"/>
      <c r="N198" s="18"/>
      <c r="O198" s="18"/>
      <c r="P198" s="18"/>
      <c r="Q198" s="18"/>
    </row>
    <row r="199" spans="1:17">
      <c r="A199" s="16"/>
      <c r="B199" s="16"/>
      <c r="C199" s="16"/>
      <c r="D199" s="16"/>
      <c r="E199" s="16"/>
      <c r="F199" s="16"/>
      <c r="G199" s="16"/>
      <c r="H199" s="16"/>
      <c r="I199" s="16"/>
      <c r="J199" s="17"/>
      <c r="K199" s="16"/>
      <c r="L199" s="17"/>
      <c r="M199" s="18"/>
      <c r="N199" s="18"/>
      <c r="O199" s="18"/>
      <c r="P199" s="18"/>
      <c r="Q199" s="18"/>
    </row>
    <row r="200" spans="1:17">
      <c r="A200" s="16"/>
      <c r="B200" s="16"/>
      <c r="C200" s="16"/>
      <c r="D200" s="16"/>
      <c r="E200" s="16"/>
      <c r="F200" s="16"/>
      <c r="G200" s="16"/>
      <c r="H200" s="16"/>
      <c r="I200" s="16"/>
      <c r="J200" s="17"/>
      <c r="K200" s="16"/>
      <c r="L200" s="17"/>
      <c r="M200" s="18"/>
      <c r="N200" s="18"/>
      <c r="O200" s="18"/>
      <c r="P200" s="18"/>
      <c r="Q200" s="18"/>
    </row>
    <row r="201" spans="1:17">
      <c r="A201" s="16"/>
      <c r="B201" s="16"/>
      <c r="C201" s="16"/>
      <c r="D201" s="16"/>
      <c r="E201" s="16"/>
      <c r="F201" s="16"/>
      <c r="G201" s="16"/>
      <c r="H201" s="16"/>
      <c r="I201" s="16"/>
      <c r="J201" s="17"/>
      <c r="K201" s="16"/>
      <c r="L201" s="17"/>
      <c r="M201" s="18"/>
      <c r="N201" s="18"/>
      <c r="O201" s="18"/>
      <c r="P201" s="18"/>
      <c r="Q201" s="18"/>
    </row>
    <row r="202" spans="1:17">
      <c r="A202" s="16"/>
      <c r="B202" s="16"/>
      <c r="C202" s="16"/>
      <c r="D202" s="16"/>
      <c r="E202" s="16"/>
      <c r="F202" s="16"/>
      <c r="G202" s="16"/>
      <c r="H202" s="16"/>
      <c r="I202" s="16"/>
      <c r="J202" s="17"/>
      <c r="K202" s="16"/>
      <c r="L202" s="17"/>
      <c r="M202" s="18"/>
      <c r="N202" s="18"/>
      <c r="O202" s="18"/>
      <c r="P202" s="18"/>
      <c r="Q202" s="18"/>
    </row>
    <row r="203" spans="1:17">
      <c r="A203" s="16"/>
      <c r="B203" s="16"/>
      <c r="C203" s="16"/>
      <c r="D203" s="16"/>
      <c r="E203" s="16"/>
      <c r="F203" s="16"/>
      <c r="G203" s="16"/>
      <c r="H203" s="16"/>
      <c r="I203" s="16"/>
      <c r="J203" s="17"/>
      <c r="K203" s="16"/>
      <c r="L203" s="17"/>
      <c r="M203" s="18"/>
      <c r="N203" s="18"/>
      <c r="O203" s="18"/>
      <c r="P203" s="18"/>
      <c r="Q203" s="18"/>
    </row>
    <row r="204" spans="1:17">
      <c r="A204" s="16"/>
      <c r="B204" s="16"/>
      <c r="C204" s="16"/>
      <c r="D204" s="16"/>
      <c r="E204" s="16"/>
      <c r="F204" s="16"/>
      <c r="G204" s="16"/>
      <c r="H204" s="16"/>
      <c r="I204" s="16"/>
      <c r="J204" s="17"/>
      <c r="K204" s="16"/>
      <c r="L204" s="17"/>
      <c r="M204" s="18"/>
      <c r="N204" s="18"/>
      <c r="O204" s="18"/>
      <c r="P204" s="18"/>
      <c r="Q204" s="18"/>
    </row>
    <row r="205" spans="1:17">
      <c r="A205" s="16"/>
      <c r="B205" s="16"/>
      <c r="C205" s="16"/>
      <c r="D205" s="16"/>
      <c r="E205" s="16"/>
      <c r="F205" s="16"/>
      <c r="G205" s="16"/>
      <c r="H205" s="16"/>
      <c r="I205" s="16"/>
      <c r="J205" s="17"/>
      <c r="K205" s="16"/>
      <c r="L205" s="17"/>
      <c r="M205" s="18"/>
      <c r="N205" s="18"/>
      <c r="O205" s="18"/>
      <c r="P205" s="18"/>
      <c r="Q205" s="18"/>
    </row>
    <row r="206" spans="1:17">
      <c r="A206" s="16"/>
      <c r="B206" s="16"/>
      <c r="C206" s="16"/>
      <c r="D206" s="16"/>
      <c r="E206" s="16"/>
      <c r="F206" s="16"/>
      <c r="G206" s="16"/>
      <c r="H206" s="16"/>
      <c r="I206" s="16"/>
      <c r="J206" s="17"/>
      <c r="K206" s="16"/>
      <c r="L206" s="17"/>
      <c r="M206" s="18"/>
      <c r="N206" s="18"/>
      <c r="O206" s="18"/>
      <c r="P206" s="18"/>
      <c r="Q206" s="18"/>
    </row>
    <row r="207" spans="1:17">
      <c r="A207" s="16"/>
      <c r="B207" s="16"/>
      <c r="C207" s="16"/>
      <c r="D207" s="16"/>
      <c r="E207" s="16"/>
      <c r="F207" s="16"/>
      <c r="G207" s="16"/>
      <c r="H207" s="16"/>
      <c r="I207" s="16"/>
      <c r="J207" s="17"/>
      <c r="K207" s="16"/>
      <c r="L207" s="17"/>
      <c r="M207" s="18"/>
      <c r="N207" s="18"/>
      <c r="O207" s="18"/>
      <c r="P207" s="18"/>
      <c r="Q207" s="18"/>
    </row>
    <row r="208" spans="1:17">
      <c r="A208" s="16"/>
      <c r="B208" s="16"/>
      <c r="C208" s="16"/>
      <c r="D208" s="16"/>
      <c r="E208" s="16"/>
      <c r="F208" s="16"/>
      <c r="G208" s="16"/>
      <c r="H208" s="16"/>
      <c r="I208" s="16"/>
      <c r="J208" s="17"/>
      <c r="K208" s="16"/>
      <c r="L208" s="17"/>
      <c r="M208" s="18"/>
      <c r="N208" s="18"/>
      <c r="O208" s="18"/>
      <c r="P208" s="18"/>
      <c r="Q208" s="18"/>
    </row>
    <row r="209" spans="1:17">
      <c r="A209" s="16"/>
      <c r="B209" s="16"/>
      <c r="C209" s="16"/>
      <c r="D209" s="16"/>
      <c r="E209" s="16"/>
      <c r="F209" s="16"/>
      <c r="G209" s="16"/>
      <c r="H209" s="16"/>
      <c r="I209" s="16"/>
      <c r="J209" s="17"/>
      <c r="K209" s="16"/>
      <c r="L209" s="17"/>
      <c r="M209" s="18"/>
      <c r="N209" s="18"/>
      <c r="O209" s="18"/>
      <c r="P209" s="18"/>
      <c r="Q209" s="18"/>
    </row>
    <row r="210" spans="1:17">
      <c r="A210" s="16"/>
      <c r="B210" s="16"/>
      <c r="C210" s="16"/>
      <c r="D210" s="16"/>
      <c r="E210" s="16"/>
      <c r="F210" s="16"/>
      <c r="G210" s="16"/>
      <c r="H210" s="16"/>
      <c r="I210" s="16"/>
      <c r="J210" s="17"/>
      <c r="K210" s="16"/>
      <c r="L210" s="17"/>
      <c r="M210" s="18"/>
      <c r="N210" s="18"/>
      <c r="O210" s="18"/>
      <c r="P210" s="18"/>
      <c r="Q210" s="18"/>
    </row>
    <row r="211" spans="1:17">
      <c r="A211" s="16"/>
      <c r="B211" s="16"/>
      <c r="C211" s="16"/>
      <c r="D211" s="16"/>
      <c r="E211" s="16"/>
      <c r="F211" s="16"/>
      <c r="G211" s="16"/>
      <c r="H211" s="16"/>
      <c r="I211" s="16"/>
      <c r="J211" s="17"/>
      <c r="K211" s="16"/>
      <c r="L211" s="17"/>
      <c r="M211" s="18"/>
      <c r="N211" s="18"/>
      <c r="O211" s="18"/>
      <c r="P211" s="18"/>
      <c r="Q211" s="18"/>
    </row>
    <row r="212" spans="1:17">
      <c r="A212" s="16"/>
      <c r="B212" s="16"/>
      <c r="C212" s="16"/>
      <c r="D212" s="16"/>
      <c r="E212" s="16"/>
      <c r="F212" s="16"/>
      <c r="G212" s="16"/>
      <c r="H212" s="16"/>
      <c r="I212" s="16"/>
      <c r="J212" s="17"/>
      <c r="K212" s="16"/>
      <c r="L212" s="17"/>
      <c r="M212" s="18"/>
      <c r="N212" s="18"/>
      <c r="O212" s="18"/>
      <c r="P212" s="18"/>
      <c r="Q212" s="18"/>
    </row>
    <row r="213" spans="1:17">
      <c r="A213" s="16"/>
      <c r="B213" s="16"/>
      <c r="C213" s="16"/>
      <c r="D213" s="16"/>
      <c r="E213" s="16"/>
      <c r="F213" s="16"/>
      <c r="G213" s="16"/>
      <c r="H213" s="16"/>
      <c r="I213" s="16"/>
      <c r="J213" s="17"/>
      <c r="K213" s="16"/>
      <c r="L213" s="17"/>
      <c r="M213" s="18"/>
      <c r="N213" s="18"/>
      <c r="O213" s="18"/>
      <c r="P213" s="18"/>
      <c r="Q213" s="18"/>
    </row>
    <row r="214" spans="1:17">
      <c r="A214" s="16"/>
      <c r="B214" s="16"/>
      <c r="C214" s="16"/>
      <c r="D214" s="16"/>
      <c r="E214" s="16"/>
      <c r="F214" s="16"/>
      <c r="G214" s="16"/>
      <c r="H214" s="16"/>
      <c r="I214" s="16"/>
      <c r="J214" s="17"/>
      <c r="K214" s="16"/>
      <c r="L214" s="17"/>
      <c r="M214" s="18"/>
      <c r="N214" s="18"/>
      <c r="O214" s="18"/>
      <c r="P214" s="18"/>
      <c r="Q214" s="18"/>
    </row>
    <row r="215" spans="1:17">
      <c r="A215" s="16"/>
      <c r="B215" s="16"/>
      <c r="C215" s="16"/>
      <c r="D215" s="16"/>
      <c r="E215" s="16"/>
      <c r="F215" s="16"/>
      <c r="G215" s="16"/>
      <c r="H215" s="16"/>
      <c r="I215" s="16"/>
      <c r="J215" s="17"/>
      <c r="K215" s="16"/>
      <c r="L215" s="17"/>
      <c r="M215" s="18"/>
      <c r="N215" s="18"/>
      <c r="O215" s="18"/>
      <c r="P215" s="18"/>
      <c r="Q215" s="18"/>
    </row>
    <row r="216" spans="1:17">
      <c r="A216" s="16"/>
      <c r="B216" s="16"/>
      <c r="C216" s="16"/>
      <c r="D216" s="16"/>
      <c r="E216" s="16"/>
      <c r="F216" s="16"/>
      <c r="G216" s="16"/>
      <c r="H216" s="16"/>
      <c r="I216" s="16"/>
      <c r="J216" s="17"/>
      <c r="K216" s="16"/>
      <c r="L216" s="17"/>
      <c r="M216" s="18"/>
      <c r="N216" s="18"/>
      <c r="O216" s="18"/>
      <c r="P216" s="18"/>
      <c r="Q216" s="18"/>
    </row>
    <row r="217" spans="1:17">
      <c r="A217" s="16"/>
      <c r="B217" s="16"/>
      <c r="C217" s="16"/>
      <c r="D217" s="16"/>
      <c r="E217" s="16"/>
      <c r="F217" s="16"/>
      <c r="G217" s="16"/>
      <c r="H217" s="16"/>
      <c r="I217" s="16"/>
      <c r="J217" s="17"/>
      <c r="K217" s="16"/>
      <c r="L217" s="17"/>
      <c r="M217" s="18"/>
      <c r="N217" s="18"/>
      <c r="O217" s="18"/>
      <c r="P217" s="18"/>
      <c r="Q217" s="18"/>
    </row>
    <row r="218" spans="1:17">
      <c r="A218" s="16"/>
      <c r="B218" s="16"/>
      <c r="C218" s="16"/>
      <c r="D218" s="16"/>
      <c r="E218" s="16"/>
      <c r="F218" s="16"/>
      <c r="G218" s="16"/>
      <c r="H218" s="16"/>
      <c r="I218" s="16"/>
      <c r="J218" s="17"/>
      <c r="K218" s="16"/>
      <c r="L218" s="17"/>
      <c r="M218" s="18"/>
      <c r="N218" s="18"/>
      <c r="O218" s="18"/>
      <c r="P218" s="18"/>
      <c r="Q218" s="18"/>
    </row>
    <row r="219" spans="1:17">
      <c r="A219" s="16"/>
      <c r="B219" s="16"/>
      <c r="C219" s="16"/>
      <c r="D219" s="16"/>
      <c r="E219" s="16"/>
      <c r="F219" s="16"/>
      <c r="G219" s="16"/>
      <c r="H219" s="16"/>
      <c r="I219" s="16"/>
      <c r="J219" s="17"/>
      <c r="K219" s="16"/>
      <c r="L219" s="17"/>
      <c r="M219" s="18"/>
      <c r="N219" s="18"/>
      <c r="O219" s="18"/>
      <c r="P219" s="18"/>
      <c r="Q219" s="18"/>
    </row>
    <row r="220" spans="1:17">
      <c r="A220" s="16"/>
      <c r="B220" s="16"/>
      <c r="C220" s="16"/>
      <c r="D220" s="16"/>
      <c r="E220" s="16"/>
      <c r="F220" s="16"/>
      <c r="G220" s="16"/>
      <c r="H220" s="16"/>
      <c r="I220" s="16"/>
      <c r="J220" s="17"/>
      <c r="K220" s="16"/>
      <c r="L220" s="17"/>
      <c r="M220" s="18"/>
      <c r="N220" s="18"/>
      <c r="O220" s="18"/>
      <c r="P220" s="18"/>
      <c r="Q220" s="18"/>
    </row>
    <row r="221" spans="1:17">
      <c r="A221" s="16"/>
      <c r="B221" s="16"/>
      <c r="C221" s="16"/>
      <c r="D221" s="16"/>
      <c r="E221" s="16"/>
      <c r="F221" s="16"/>
      <c r="G221" s="16"/>
      <c r="H221" s="16"/>
      <c r="I221" s="16"/>
      <c r="J221" s="17"/>
      <c r="K221" s="16"/>
      <c r="L221" s="17"/>
      <c r="M221" s="18"/>
      <c r="N221" s="18"/>
      <c r="O221" s="18"/>
      <c r="P221" s="18"/>
      <c r="Q221" s="18"/>
    </row>
    <row r="222" spans="1:17">
      <c r="A222" s="16"/>
      <c r="B222" s="16"/>
      <c r="C222" s="16"/>
      <c r="D222" s="16"/>
      <c r="E222" s="16"/>
      <c r="F222" s="16"/>
      <c r="G222" s="16"/>
      <c r="H222" s="16"/>
      <c r="I222" s="16"/>
      <c r="J222" s="17"/>
      <c r="K222" s="16"/>
      <c r="L222" s="17"/>
      <c r="M222" s="18"/>
      <c r="N222" s="18"/>
      <c r="O222" s="18"/>
      <c r="P222" s="18"/>
      <c r="Q222" s="18"/>
    </row>
    <row r="223" spans="1:17">
      <c r="A223" s="16"/>
      <c r="B223" s="16"/>
      <c r="C223" s="16"/>
      <c r="D223" s="16"/>
      <c r="E223" s="16"/>
      <c r="F223" s="16"/>
      <c r="G223" s="16"/>
      <c r="H223" s="16"/>
      <c r="I223" s="16"/>
      <c r="J223" s="17"/>
      <c r="K223" s="16"/>
      <c r="L223" s="17"/>
      <c r="M223" s="18"/>
      <c r="N223" s="18"/>
      <c r="O223" s="18"/>
      <c r="P223" s="18"/>
      <c r="Q223" s="18"/>
    </row>
    <row r="224" spans="1:17">
      <c r="A224" s="16"/>
      <c r="B224" s="16"/>
      <c r="C224" s="16"/>
      <c r="D224" s="16"/>
      <c r="E224" s="16"/>
      <c r="F224" s="16"/>
      <c r="G224" s="16"/>
      <c r="H224" s="16"/>
      <c r="I224" s="16"/>
      <c r="J224" s="17"/>
      <c r="K224" s="16"/>
      <c r="L224" s="17"/>
      <c r="M224" s="18"/>
      <c r="N224" s="18"/>
      <c r="O224" s="18"/>
      <c r="P224" s="18"/>
      <c r="Q224" s="18"/>
    </row>
    <row r="225" spans="1:17">
      <c r="A225" s="16"/>
      <c r="B225" s="16"/>
      <c r="C225" s="16"/>
      <c r="D225" s="16"/>
      <c r="E225" s="16"/>
      <c r="F225" s="16"/>
      <c r="G225" s="16"/>
      <c r="H225" s="16"/>
      <c r="I225" s="16"/>
      <c r="J225" s="17"/>
      <c r="K225" s="16"/>
      <c r="L225" s="17"/>
      <c r="M225" s="18"/>
      <c r="N225" s="18"/>
      <c r="O225" s="18"/>
      <c r="P225" s="18"/>
      <c r="Q225" s="18"/>
    </row>
    <row r="226" spans="1:17">
      <c r="A226" s="16"/>
      <c r="B226" s="16"/>
      <c r="C226" s="16"/>
      <c r="D226" s="16"/>
      <c r="E226" s="16"/>
      <c r="F226" s="16"/>
      <c r="G226" s="16"/>
      <c r="H226" s="16"/>
      <c r="I226" s="16"/>
      <c r="J226" s="17"/>
      <c r="K226" s="16"/>
      <c r="L226" s="17"/>
      <c r="M226" s="18"/>
      <c r="N226" s="18"/>
      <c r="O226" s="18"/>
      <c r="P226" s="18"/>
      <c r="Q226" s="18"/>
    </row>
    <row r="227" spans="1:17">
      <c r="A227" s="16"/>
      <c r="B227" s="16"/>
      <c r="C227" s="16"/>
      <c r="D227" s="16"/>
      <c r="E227" s="16"/>
      <c r="F227" s="16"/>
      <c r="G227" s="16"/>
      <c r="H227" s="16"/>
      <c r="I227" s="16"/>
      <c r="J227" s="17"/>
      <c r="K227" s="16"/>
      <c r="L227" s="17"/>
      <c r="M227" s="18"/>
      <c r="N227" s="18"/>
      <c r="O227" s="18"/>
      <c r="P227" s="18"/>
      <c r="Q227" s="18"/>
    </row>
    <row r="228" spans="1:17">
      <c r="A228" s="16"/>
      <c r="B228" s="16"/>
      <c r="C228" s="16"/>
      <c r="D228" s="16"/>
      <c r="E228" s="16"/>
      <c r="F228" s="16"/>
      <c r="G228" s="16"/>
      <c r="H228" s="16"/>
      <c r="I228" s="16"/>
      <c r="J228" s="17"/>
      <c r="K228" s="16"/>
      <c r="L228" s="17"/>
      <c r="M228" s="18"/>
      <c r="N228" s="18"/>
      <c r="O228" s="18"/>
      <c r="P228" s="18"/>
      <c r="Q228" s="18"/>
    </row>
    <row r="229" spans="1:17">
      <c r="A229" s="16"/>
      <c r="B229" s="16"/>
      <c r="C229" s="16"/>
      <c r="D229" s="16"/>
      <c r="E229" s="16"/>
      <c r="F229" s="16"/>
      <c r="G229" s="16"/>
      <c r="H229" s="16"/>
      <c r="I229" s="16"/>
      <c r="J229" s="17"/>
      <c r="K229" s="16"/>
      <c r="L229" s="17"/>
      <c r="M229" s="18"/>
      <c r="N229" s="18"/>
      <c r="O229" s="18"/>
      <c r="P229" s="18"/>
      <c r="Q229" s="18"/>
    </row>
    <row r="230" spans="1:17">
      <c r="A230" s="16"/>
      <c r="B230" s="16"/>
      <c r="C230" s="16"/>
      <c r="D230" s="16"/>
      <c r="E230" s="16"/>
      <c r="F230" s="16"/>
      <c r="G230" s="16"/>
      <c r="H230" s="16"/>
      <c r="I230" s="16"/>
      <c r="J230" s="17"/>
      <c r="K230" s="16"/>
      <c r="L230" s="17"/>
      <c r="M230" s="18"/>
      <c r="N230" s="18"/>
      <c r="O230" s="18"/>
      <c r="P230" s="18"/>
      <c r="Q230" s="18"/>
    </row>
    <row r="231" spans="1:17">
      <c r="A231" s="16"/>
      <c r="B231" s="16"/>
      <c r="C231" s="16"/>
      <c r="D231" s="16"/>
      <c r="E231" s="16"/>
      <c r="F231" s="16"/>
      <c r="G231" s="16"/>
      <c r="H231" s="16"/>
      <c r="I231" s="16"/>
      <c r="J231" s="17"/>
      <c r="K231" s="16"/>
      <c r="L231" s="17"/>
      <c r="M231" s="18"/>
      <c r="N231" s="18"/>
      <c r="O231" s="18"/>
      <c r="P231" s="18"/>
      <c r="Q231" s="18"/>
    </row>
    <row r="232" spans="1:17">
      <c r="A232" s="16"/>
      <c r="B232" s="16"/>
      <c r="C232" s="16"/>
      <c r="D232" s="16"/>
      <c r="E232" s="16"/>
      <c r="F232" s="16"/>
      <c r="G232" s="16"/>
      <c r="H232" s="16"/>
      <c r="I232" s="16"/>
      <c r="J232" s="17"/>
      <c r="K232" s="16"/>
      <c r="L232" s="17"/>
      <c r="M232" s="18"/>
      <c r="N232" s="18"/>
      <c r="O232" s="18"/>
      <c r="P232" s="18"/>
      <c r="Q232" s="18"/>
    </row>
    <row r="233" spans="1:17">
      <c r="A233" s="16"/>
      <c r="B233" s="16"/>
      <c r="C233" s="16"/>
      <c r="D233" s="16"/>
      <c r="E233" s="16"/>
      <c r="F233" s="16"/>
      <c r="G233" s="16"/>
      <c r="H233" s="16"/>
      <c r="I233" s="16"/>
      <c r="J233" s="17"/>
      <c r="K233" s="16"/>
      <c r="L233" s="17"/>
      <c r="M233" s="18"/>
      <c r="N233" s="18"/>
      <c r="O233" s="18"/>
      <c r="P233" s="18"/>
      <c r="Q233" s="18"/>
    </row>
    <row r="234" spans="1:17">
      <c r="A234" s="16"/>
      <c r="B234" s="16"/>
      <c r="C234" s="16"/>
      <c r="D234" s="16"/>
      <c r="E234" s="16"/>
      <c r="F234" s="16"/>
      <c r="G234" s="16"/>
      <c r="H234" s="16"/>
      <c r="I234" s="16"/>
      <c r="J234" s="17"/>
      <c r="K234" s="16"/>
      <c r="L234" s="17"/>
      <c r="M234" s="18"/>
      <c r="N234" s="18"/>
      <c r="O234" s="18"/>
      <c r="P234" s="18"/>
      <c r="Q234" s="18"/>
    </row>
    <row r="235" spans="1:17">
      <c r="A235" s="16"/>
      <c r="B235" s="16"/>
      <c r="C235" s="16"/>
      <c r="D235" s="16"/>
      <c r="E235" s="16"/>
      <c r="F235" s="16"/>
      <c r="G235" s="16"/>
      <c r="H235" s="16"/>
      <c r="I235" s="16"/>
      <c r="J235" s="17"/>
      <c r="K235" s="16"/>
      <c r="L235" s="17"/>
      <c r="M235" s="18"/>
      <c r="N235" s="18"/>
      <c r="O235" s="18"/>
      <c r="P235" s="18"/>
      <c r="Q235" s="18"/>
    </row>
    <row r="236" spans="1:17">
      <c r="A236" s="16"/>
      <c r="B236" s="16"/>
      <c r="C236" s="16"/>
      <c r="D236" s="16"/>
      <c r="E236" s="16"/>
      <c r="F236" s="16"/>
      <c r="G236" s="16"/>
      <c r="H236" s="16"/>
      <c r="I236" s="16"/>
      <c r="J236" s="17"/>
      <c r="K236" s="16"/>
      <c r="L236" s="17"/>
      <c r="M236" s="18"/>
      <c r="N236" s="18"/>
      <c r="O236" s="18"/>
      <c r="P236" s="18"/>
      <c r="Q236" s="18"/>
    </row>
    <row r="237" spans="1:17">
      <c r="A237" s="16"/>
      <c r="B237" s="16"/>
      <c r="C237" s="16"/>
      <c r="D237" s="16"/>
      <c r="E237" s="16"/>
      <c r="F237" s="16"/>
      <c r="G237" s="16"/>
      <c r="H237" s="16"/>
      <c r="I237" s="16"/>
      <c r="J237" s="17"/>
      <c r="K237" s="16"/>
      <c r="L237" s="17"/>
      <c r="M237" s="18"/>
      <c r="N237" s="18"/>
      <c r="O237" s="18"/>
      <c r="P237" s="18"/>
      <c r="Q237" s="18"/>
    </row>
    <row r="238" spans="1:17">
      <c r="A238" s="16"/>
      <c r="B238" s="16"/>
      <c r="C238" s="16"/>
      <c r="D238" s="16"/>
      <c r="E238" s="16"/>
      <c r="F238" s="16"/>
      <c r="G238" s="16"/>
      <c r="H238" s="16"/>
      <c r="I238" s="16"/>
      <c r="J238" s="17"/>
      <c r="K238" s="16"/>
      <c r="L238" s="17"/>
      <c r="M238" s="18"/>
      <c r="N238" s="18"/>
      <c r="O238" s="18"/>
      <c r="P238" s="18"/>
      <c r="Q238" s="18"/>
    </row>
    <row r="239" spans="1:17">
      <c r="A239" s="16"/>
      <c r="B239" s="16"/>
      <c r="C239" s="16"/>
      <c r="D239" s="16"/>
      <c r="E239" s="16"/>
      <c r="F239" s="16"/>
      <c r="G239" s="16"/>
      <c r="H239" s="16"/>
      <c r="I239" s="16"/>
      <c r="J239" s="17"/>
      <c r="K239" s="16"/>
      <c r="L239" s="17"/>
      <c r="M239" s="18"/>
      <c r="N239" s="18"/>
      <c r="O239" s="18"/>
      <c r="P239" s="18"/>
      <c r="Q239" s="18"/>
    </row>
    <row r="240" spans="1:17">
      <c r="A240" s="16"/>
      <c r="B240" s="16"/>
      <c r="C240" s="16"/>
      <c r="D240" s="16"/>
      <c r="E240" s="16"/>
      <c r="F240" s="16"/>
      <c r="G240" s="16"/>
      <c r="H240" s="16"/>
      <c r="I240" s="16"/>
      <c r="J240" s="17"/>
      <c r="K240" s="16"/>
      <c r="L240" s="17"/>
      <c r="M240" s="18"/>
      <c r="N240" s="18"/>
      <c r="O240" s="18"/>
      <c r="P240" s="18"/>
      <c r="Q240" s="18"/>
    </row>
    <row r="241" spans="1:17">
      <c r="A241" s="16"/>
      <c r="B241" s="16"/>
      <c r="C241" s="16"/>
      <c r="D241" s="16"/>
      <c r="E241" s="16"/>
      <c r="F241" s="16"/>
      <c r="G241" s="16"/>
      <c r="H241" s="16"/>
      <c r="I241" s="16"/>
      <c r="J241" s="17"/>
      <c r="K241" s="16"/>
      <c r="L241" s="17"/>
      <c r="M241" s="18"/>
      <c r="N241" s="18"/>
      <c r="O241" s="18"/>
      <c r="P241" s="18"/>
      <c r="Q241" s="18"/>
    </row>
    <row r="242" spans="1:17">
      <c r="A242" s="16"/>
      <c r="B242" s="16"/>
      <c r="C242" s="16"/>
      <c r="D242" s="16"/>
      <c r="E242" s="16"/>
      <c r="F242" s="16"/>
      <c r="G242" s="16"/>
      <c r="H242" s="16"/>
      <c r="I242" s="16"/>
      <c r="J242" s="17"/>
      <c r="K242" s="16"/>
      <c r="L242" s="17"/>
      <c r="M242" s="18"/>
      <c r="N242" s="18"/>
      <c r="O242" s="18"/>
      <c r="P242" s="18"/>
      <c r="Q242" s="18"/>
    </row>
    <row r="243" spans="1:17">
      <c r="A243" s="16"/>
      <c r="B243" s="16"/>
      <c r="C243" s="16"/>
      <c r="D243" s="16"/>
      <c r="E243" s="16"/>
      <c r="F243" s="16"/>
      <c r="G243" s="16"/>
      <c r="H243" s="16"/>
      <c r="I243" s="16"/>
      <c r="J243" s="17"/>
      <c r="K243" s="16"/>
      <c r="L243" s="17"/>
      <c r="M243" s="18"/>
      <c r="N243" s="18"/>
      <c r="O243" s="18"/>
      <c r="P243" s="18"/>
      <c r="Q243" s="18"/>
    </row>
    <row r="244" spans="1:17">
      <c r="A244" s="16"/>
      <c r="B244" s="16"/>
      <c r="C244" s="16"/>
      <c r="D244" s="16"/>
      <c r="E244" s="16"/>
      <c r="F244" s="16"/>
      <c r="G244" s="16"/>
      <c r="H244" s="16"/>
      <c r="I244" s="16"/>
      <c r="J244" s="17"/>
      <c r="K244" s="16"/>
      <c r="L244" s="17"/>
      <c r="M244" s="18"/>
      <c r="N244" s="18"/>
      <c r="O244" s="18"/>
      <c r="P244" s="18"/>
      <c r="Q244" s="18"/>
    </row>
    <row r="245" spans="1:17">
      <c r="A245" s="16"/>
      <c r="B245" s="16"/>
      <c r="C245" s="16"/>
      <c r="D245" s="16"/>
      <c r="E245" s="16"/>
      <c r="F245" s="16"/>
      <c r="G245" s="16"/>
      <c r="H245" s="16"/>
      <c r="I245" s="16"/>
      <c r="J245" s="17"/>
      <c r="K245" s="16"/>
      <c r="L245" s="17"/>
      <c r="M245" s="18"/>
      <c r="N245" s="18"/>
      <c r="O245" s="18"/>
      <c r="P245" s="18"/>
      <c r="Q245" s="18"/>
    </row>
    <row r="246" spans="1:17">
      <c r="A246" s="16"/>
      <c r="B246" s="16"/>
      <c r="C246" s="16"/>
      <c r="D246" s="16"/>
      <c r="E246" s="16"/>
      <c r="F246" s="16"/>
      <c r="G246" s="16"/>
      <c r="H246" s="16"/>
      <c r="I246" s="16"/>
      <c r="J246" s="17"/>
      <c r="K246" s="16"/>
      <c r="L246" s="17"/>
      <c r="M246" s="18"/>
      <c r="N246" s="18"/>
      <c r="O246" s="18"/>
      <c r="P246" s="18"/>
      <c r="Q246" s="18"/>
    </row>
    <row r="247" spans="1:17">
      <c r="A247" s="16"/>
      <c r="B247" s="16"/>
      <c r="C247" s="16"/>
      <c r="D247" s="16"/>
      <c r="E247" s="16"/>
      <c r="F247" s="16"/>
      <c r="G247" s="16"/>
      <c r="H247" s="16"/>
      <c r="I247" s="16"/>
      <c r="J247" s="17"/>
      <c r="K247" s="16"/>
      <c r="L247" s="17"/>
      <c r="M247" s="18"/>
      <c r="N247" s="18"/>
      <c r="O247" s="18"/>
      <c r="P247" s="18"/>
      <c r="Q247" s="18"/>
    </row>
    <row r="248" spans="1:17">
      <c r="A248" s="16"/>
      <c r="B248" s="16"/>
      <c r="C248" s="16"/>
      <c r="D248" s="16"/>
      <c r="E248" s="16"/>
      <c r="F248" s="16"/>
      <c r="G248" s="16"/>
      <c r="H248" s="16"/>
      <c r="I248" s="16"/>
      <c r="J248" s="17"/>
      <c r="K248" s="16"/>
      <c r="L248" s="17"/>
      <c r="M248" s="18"/>
      <c r="N248" s="18"/>
      <c r="O248" s="18"/>
      <c r="P248" s="18"/>
      <c r="Q248" s="18"/>
    </row>
    <row r="249" spans="1:17">
      <c r="A249" s="16"/>
      <c r="B249" s="16"/>
      <c r="C249" s="16"/>
      <c r="D249" s="16"/>
      <c r="E249" s="16"/>
      <c r="F249" s="16"/>
      <c r="G249" s="16"/>
      <c r="H249" s="16"/>
      <c r="I249" s="16"/>
      <c r="J249" s="17"/>
      <c r="K249" s="16"/>
      <c r="L249" s="17"/>
      <c r="M249" s="18"/>
      <c r="N249" s="18"/>
      <c r="O249" s="18"/>
      <c r="P249" s="18"/>
      <c r="Q249" s="18"/>
    </row>
    <row r="250" spans="1:17">
      <c r="A250" s="16"/>
      <c r="B250" s="16"/>
      <c r="C250" s="16"/>
      <c r="D250" s="16"/>
      <c r="E250" s="16"/>
      <c r="F250" s="16"/>
      <c r="G250" s="16"/>
      <c r="H250" s="16"/>
      <c r="I250" s="16"/>
      <c r="J250" s="17"/>
      <c r="K250" s="16"/>
      <c r="L250" s="17"/>
      <c r="M250" s="18"/>
      <c r="N250" s="18"/>
      <c r="O250" s="18"/>
      <c r="P250" s="18"/>
      <c r="Q250" s="18"/>
    </row>
    <row r="251" spans="1:17">
      <c r="A251" s="16"/>
      <c r="B251" s="16"/>
      <c r="C251" s="16"/>
      <c r="D251" s="16"/>
      <c r="E251" s="16"/>
      <c r="F251" s="16"/>
      <c r="G251" s="16"/>
      <c r="H251" s="16"/>
      <c r="I251" s="16"/>
      <c r="J251" s="17"/>
      <c r="K251" s="16"/>
      <c r="L251" s="17"/>
      <c r="M251" s="18"/>
      <c r="N251" s="18"/>
      <c r="O251" s="18"/>
      <c r="P251" s="18"/>
      <c r="Q251" s="18"/>
    </row>
    <row r="252" spans="1:17">
      <c r="A252" s="16"/>
      <c r="B252" s="16"/>
      <c r="C252" s="16"/>
      <c r="D252" s="16"/>
      <c r="E252" s="16"/>
      <c r="F252" s="16"/>
      <c r="G252" s="16"/>
      <c r="H252" s="16"/>
      <c r="I252" s="16"/>
      <c r="J252" s="17"/>
      <c r="K252" s="16"/>
      <c r="L252" s="17"/>
      <c r="M252" s="18"/>
      <c r="N252" s="18"/>
      <c r="O252" s="18"/>
      <c r="P252" s="18"/>
      <c r="Q252" s="18"/>
    </row>
    <row r="253" spans="1:17">
      <c r="A253" s="16"/>
      <c r="B253" s="16"/>
      <c r="C253" s="16"/>
      <c r="D253" s="16"/>
      <c r="E253" s="16"/>
      <c r="F253" s="16"/>
      <c r="G253" s="16"/>
      <c r="H253" s="16"/>
      <c r="I253" s="16"/>
      <c r="J253" s="17"/>
      <c r="K253" s="16"/>
      <c r="L253" s="17"/>
      <c r="M253" s="18"/>
      <c r="N253" s="18"/>
      <c r="O253" s="18"/>
      <c r="P253" s="18"/>
      <c r="Q253" s="18"/>
    </row>
    <row r="254" spans="1:17">
      <c r="A254" s="16"/>
      <c r="B254" s="16"/>
      <c r="C254" s="16"/>
      <c r="D254" s="16"/>
      <c r="E254" s="16"/>
      <c r="F254" s="16"/>
      <c r="G254" s="16"/>
      <c r="H254" s="16"/>
      <c r="I254" s="16"/>
      <c r="J254" s="17"/>
      <c r="K254" s="16"/>
      <c r="L254" s="17"/>
      <c r="M254" s="18"/>
      <c r="N254" s="18"/>
      <c r="O254" s="18"/>
      <c r="P254" s="18"/>
      <c r="Q254" s="18"/>
    </row>
    <row r="255" spans="1:17">
      <c r="A255" s="16"/>
      <c r="B255" s="16"/>
      <c r="C255" s="16"/>
      <c r="D255" s="16"/>
      <c r="E255" s="16"/>
      <c r="F255" s="16"/>
      <c r="G255" s="16"/>
      <c r="H255" s="16"/>
      <c r="I255" s="16"/>
      <c r="J255" s="17"/>
      <c r="K255" s="16"/>
      <c r="L255" s="17"/>
      <c r="M255" s="18"/>
      <c r="N255" s="18"/>
      <c r="O255" s="18"/>
      <c r="P255" s="18"/>
      <c r="Q255" s="18"/>
    </row>
    <row r="256" spans="1:17">
      <c r="A256" s="16"/>
      <c r="B256" s="16"/>
      <c r="C256" s="16"/>
      <c r="D256" s="16"/>
      <c r="E256" s="16"/>
      <c r="F256" s="16"/>
      <c r="G256" s="16"/>
      <c r="H256" s="16"/>
      <c r="I256" s="16"/>
      <c r="J256" s="17"/>
      <c r="K256" s="16"/>
      <c r="L256" s="17"/>
      <c r="M256" s="18"/>
      <c r="N256" s="18"/>
      <c r="O256" s="18"/>
      <c r="P256" s="18"/>
      <c r="Q256" s="18"/>
    </row>
    <row r="257" spans="1:17">
      <c r="A257" s="16"/>
      <c r="B257" s="16"/>
      <c r="C257" s="16"/>
      <c r="D257" s="16"/>
      <c r="E257" s="16"/>
      <c r="F257" s="16"/>
      <c r="G257" s="16"/>
      <c r="H257" s="16"/>
      <c r="I257" s="16"/>
      <c r="J257" s="17"/>
      <c r="K257" s="16"/>
      <c r="L257" s="17"/>
      <c r="M257" s="18"/>
      <c r="N257" s="18"/>
      <c r="O257" s="18"/>
      <c r="P257" s="18"/>
      <c r="Q257" s="18"/>
    </row>
    <row r="258" spans="1:17">
      <c r="A258" s="16"/>
      <c r="B258" s="16"/>
      <c r="C258" s="16"/>
      <c r="D258" s="16"/>
      <c r="E258" s="16"/>
      <c r="F258" s="16"/>
      <c r="G258" s="16"/>
      <c r="H258" s="16"/>
      <c r="I258" s="16"/>
      <c r="J258" s="17"/>
      <c r="K258" s="16"/>
      <c r="L258" s="17"/>
      <c r="M258" s="18"/>
      <c r="N258" s="18"/>
      <c r="O258" s="18"/>
      <c r="P258" s="18"/>
      <c r="Q258" s="18"/>
    </row>
    <row r="259" spans="1:17">
      <c r="A259" s="16"/>
      <c r="B259" s="16"/>
      <c r="C259" s="16"/>
      <c r="D259" s="16"/>
      <c r="E259" s="16"/>
      <c r="F259" s="16"/>
      <c r="G259" s="16"/>
      <c r="H259" s="16"/>
      <c r="I259" s="16"/>
      <c r="J259" s="17"/>
      <c r="K259" s="16"/>
      <c r="L259" s="17"/>
      <c r="M259" s="18"/>
      <c r="N259" s="18"/>
      <c r="O259" s="18"/>
      <c r="P259" s="18"/>
      <c r="Q259" s="18"/>
    </row>
    <row r="260" spans="1:17">
      <c r="A260" s="16"/>
      <c r="B260" s="16"/>
      <c r="C260" s="16"/>
      <c r="D260" s="16"/>
      <c r="E260" s="16"/>
      <c r="F260" s="16"/>
      <c r="G260" s="16"/>
      <c r="H260" s="16"/>
      <c r="I260" s="16"/>
      <c r="J260" s="17"/>
      <c r="K260" s="16"/>
      <c r="L260" s="17"/>
      <c r="M260" s="18"/>
      <c r="N260" s="18"/>
      <c r="O260" s="18"/>
      <c r="P260" s="18"/>
      <c r="Q260" s="18"/>
    </row>
    <row r="261" spans="1:17">
      <c r="A261" s="16"/>
      <c r="B261" s="16"/>
      <c r="C261" s="16"/>
      <c r="D261" s="16"/>
      <c r="E261" s="16"/>
      <c r="F261" s="16"/>
      <c r="G261" s="16"/>
      <c r="H261" s="16"/>
      <c r="I261" s="16"/>
      <c r="J261" s="17"/>
      <c r="K261" s="16"/>
      <c r="L261" s="17"/>
      <c r="M261" s="18"/>
      <c r="N261" s="18"/>
      <c r="O261" s="18"/>
      <c r="P261" s="18"/>
      <c r="Q261" s="18"/>
    </row>
    <row r="262" spans="1:17">
      <c r="A262" s="16"/>
      <c r="B262" s="16"/>
      <c r="C262" s="16"/>
      <c r="D262" s="16"/>
      <c r="E262" s="16"/>
      <c r="F262" s="16"/>
      <c r="G262" s="16"/>
      <c r="H262" s="16"/>
      <c r="I262" s="16"/>
      <c r="J262" s="17"/>
      <c r="K262" s="16"/>
      <c r="L262" s="17"/>
      <c r="M262" s="18"/>
      <c r="N262" s="18"/>
      <c r="O262" s="18"/>
      <c r="P262" s="18"/>
      <c r="Q262" s="18"/>
    </row>
    <row r="263" spans="1:17">
      <c r="A263" s="16"/>
      <c r="B263" s="16"/>
      <c r="C263" s="16"/>
      <c r="D263" s="16"/>
      <c r="E263" s="16"/>
      <c r="F263" s="16"/>
      <c r="G263" s="16"/>
      <c r="H263" s="16"/>
      <c r="I263" s="16"/>
      <c r="J263" s="17"/>
      <c r="K263" s="16"/>
      <c r="L263" s="17"/>
      <c r="M263" s="18"/>
      <c r="N263" s="18"/>
      <c r="O263" s="18"/>
      <c r="P263" s="18"/>
      <c r="Q263" s="18"/>
    </row>
    <row r="264" spans="1:17">
      <c r="A264" s="16"/>
      <c r="B264" s="16"/>
      <c r="C264" s="16"/>
      <c r="D264" s="16"/>
      <c r="E264" s="16"/>
      <c r="F264" s="16"/>
      <c r="G264" s="16"/>
      <c r="H264" s="16"/>
      <c r="I264" s="16"/>
      <c r="J264" s="17"/>
      <c r="K264" s="16"/>
      <c r="L264" s="17"/>
      <c r="M264" s="18"/>
      <c r="N264" s="18"/>
      <c r="O264" s="18"/>
      <c r="P264" s="18"/>
      <c r="Q264" s="18"/>
    </row>
    <row r="265" spans="1:17">
      <c r="A265" s="16"/>
      <c r="B265" s="16"/>
      <c r="C265" s="16"/>
      <c r="D265" s="16"/>
      <c r="E265" s="16"/>
      <c r="F265" s="16"/>
      <c r="G265" s="16"/>
      <c r="H265" s="16"/>
      <c r="I265" s="16"/>
      <c r="J265" s="17"/>
      <c r="K265" s="16"/>
      <c r="L265" s="17"/>
      <c r="M265" s="18"/>
      <c r="N265" s="18"/>
      <c r="O265" s="18"/>
      <c r="P265" s="18"/>
      <c r="Q265" s="18"/>
    </row>
    <row r="266" spans="1:17">
      <c r="A266" s="16"/>
      <c r="B266" s="16"/>
      <c r="C266" s="16"/>
      <c r="D266" s="16"/>
      <c r="E266" s="16"/>
      <c r="F266" s="16"/>
      <c r="G266" s="16"/>
      <c r="H266" s="16"/>
      <c r="I266" s="16"/>
      <c r="J266" s="17"/>
      <c r="K266" s="16"/>
      <c r="L266" s="17"/>
      <c r="M266" s="18"/>
      <c r="N266" s="18"/>
      <c r="O266" s="18"/>
      <c r="P266" s="18"/>
      <c r="Q266" s="18"/>
    </row>
    <row r="267" spans="1:17">
      <c r="A267" s="16"/>
      <c r="B267" s="16"/>
      <c r="C267" s="16"/>
      <c r="D267" s="16"/>
      <c r="E267" s="16"/>
      <c r="F267" s="16"/>
      <c r="G267" s="16"/>
      <c r="H267" s="16"/>
      <c r="I267" s="16"/>
      <c r="J267" s="17"/>
      <c r="K267" s="16"/>
      <c r="L267" s="17"/>
      <c r="M267" s="18"/>
      <c r="N267" s="18"/>
      <c r="O267" s="18"/>
      <c r="P267" s="18"/>
      <c r="Q267" s="18"/>
    </row>
    <row r="268" spans="1:17">
      <c r="A268" s="16"/>
      <c r="B268" s="16"/>
      <c r="C268" s="16"/>
      <c r="D268" s="16"/>
      <c r="E268" s="16"/>
      <c r="F268" s="16"/>
      <c r="G268" s="16"/>
      <c r="H268" s="16"/>
      <c r="I268" s="16"/>
      <c r="J268" s="17"/>
      <c r="K268" s="16"/>
      <c r="L268" s="17"/>
      <c r="M268" s="18"/>
      <c r="N268" s="18"/>
      <c r="O268" s="18"/>
      <c r="P268" s="18"/>
      <c r="Q268" s="18"/>
    </row>
    <row r="269" spans="1:17">
      <c r="A269" s="16"/>
      <c r="B269" s="16"/>
      <c r="C269" s="16"/>
      <c r="D269" s="16"/>
      <c r="E269" s="16"/>
      <c r="F269" s="16"/>
      <c r="G269" s="16"/>
      <c r="H269" s="16"/>
      <c r="I269" s="16"/>
      <c r="J269" s="17"/>
      <c r="K269" s="16"/>
      <c r="L269" s="17"/>
      <c r="M269" s="18"/>
      <c r="N269" s="18"/>
      <c r="O269" s="18"/>
      <c r="P269" s="18"/>
      <c r="Q269" s="18"/>
    </row>
    <row r="270" spans="1:17">
      <c r="A270" s="16"/>
      <c r="B270" s="16"/>
      <c r="C270" s="16"/>
      <c r="D270" s="16"/>
      <c r="E270" s="16"/>
      <c r="F270" s="16"/>
      <c r="G270" s="16"/>
      <c r="H270" s="16"/>
      <c r="I270" s="16"/>
      <c r="J270" s="17"/>
      <c r="K270" s="16"/>
      <c r="L270" s="17"/>
      <c r="M270" s="18"/>
      <c r="N270" s="18"/>
      <c r="O270" s="18"/>
      <c r="P270" s="18"/>
      <c r="Q270" s="18"/>
    </row>
    <row r="271" spans="1:17">
      <c r="A271" s="16"/>
      <c r="B271" s="16"/>
      <c r="C271" s="16"/>
      <c r="D271" s="16"/>
      <c r="E271" s="16"/>
      <c r="F271" s="16"/>
      <c r="G271" s="16"/>
      <c r="H271" s="16"/>
      <c r="I271" s="16"/>
      <c r="J271" s="17"/>
      <c r="K271" s="16"/>
      <c r="L271" s="17"/>
      <c r="M271" s="18"/>
      <c r="N271" s="18"/>
      <c r="O271" s="18"/>
      <c r="P271" s="18"/>
      <c r="Q271" s="18"/>
    </row>
    <row r="272" spans="1:17">
      <c r="A272" s="16"/>
      <c r="B272" s="16"/>
      <c r="C272" s="16"/>
      <c r="D272" s="16"/>
      <c r="E272" s="16"/>
      <c r="F272" s="16"/>
      <c r="G272" s="16"/>
      <c r="H272" s="16"/>
      <c r="I272" s="16"/>
      <c r="J272" s="17"/>
      <c r="K272" s="16"/>
      <c r="L272" s="17"/>
      <c r="M272" s="18"/>
      <c r="N272" s="18"/>
      <c r="O272" s="18"/>
      <c r="P272" s="18"/>
      <c r="Q272" s="18"/>
    </row>
    <row r="273" spans="1:17">
      <c r="A273" s="16"/>
      <c r="B273" s="16"/>
      <c r="C273" s="16"/>
      <c r="D273" s="16"/>
      <c r="E273" s="16"/>
      <c r="F273" s="16"/>
      <c r="G273" s="16"/>
      <c r="H273" s="16"/>
      <c r="I273" s="16"/>
      <c r="J273" s="17"/>
      <c r="K273" s="16"/>
      <c r="L273" s="17"/>
      <c r="M273" s="18"/>
      <c r="N273" s="18"/>
      <c r="O273" s="18"/>
      <c r="P273" s="18"/>
      <c r="Q273" s="18"/>
    </row>
    <row r="274" spans="1:17">
      <c r="A274" s="16"/>
      <c r="B274" s="16"/>
      <c r="C274" s="16"/>
      <c r="D274" s="16"/>
      <c r="E274" s="16"/>
      <c r="F274" s="16"/>
      <c r="G274" s="16"/>
      <c r="H274" s="16"/>
      <c r="I274" s="16"/>
      <c r="J274" s="17"/>
      <c r="K274" s="16"/>
      <c r="L274" s="17"/>
      <c r="M274" s="18"/>
      <c r="N274" s="18"/>
      <c r="O274" s="18"/>
      <c r="P274" s="18"/>
      <c r="Q274" s="18"/>
    </row>
    <row r="275" spans="1:17">
      <c r="A275" s="16"/>
      <c r="B275" s="16"/>
      <c r="C275" s="16"/>
      <c r="D275" s="16"/>
      <c r="E275" s="16"/>
      <c r="F275" s="16"/>
      <c r="G275" s="16"/>
      <c r="H275" s="16"/>
      <c r="I275" s="16"/>
      <c r="J275" s="17"/>
      <c r="K275" s="16"/>
      <c r="L275" s="17"/>
      <c r="M275" s="18"/>
      <c r="N275" s="18"/>
      <c r="O275" s="18"/>
      <c r="P275" s="18"/>
      <c r="Q275" s="18"/>
    </row>
    <row r="276" spans="1:17">
      <c r="A276" s="16"/>
      <c r="B276" s="16"/>
      <c r="C276" s="16"/>
      <c r="D276" s="16"/>
      <c r="E276" s="16"/>
      <c r="F276" s="16"/>
      <c r="G276" s="16"/>
      <c r="H276" s="16"/>
      <c r="I276" s="16"/>
      <c r="J276" s="17"/>
      <c r="K276" s="16"/>
      <c r="L276" s="17"/>
      <c r="M276" s="18"/>
      <c r="N276" s="18"/>
      <c r="O276" s="18"/>
      <c r="P276" s="18"/>
      <c r="Q276" s="18"/>
    </row>
    <row r="277" spans="1:17">
      <c r="A277" s="16"/>
      <c r="B277" s="16"/>
      <c r="C277" s="16"/>
      <c r="D277" s="16"/>
      <c r="E277" s="16"/>
      <c r="F277" s="16"/>
      <c r="G277" s="16"/>
      <c r="H277" s="16"/>
      <c r="I277" s="16"/>
      <c r="J277" s="17"/>
      <c r="K277" s="16"/>
      <c r="L277" s="17"/>
      <c r="M277" s="18"/>
      <c r="N277" s="18"/>
      <c r="O277" s="18"/>
      <c r="P277" s="18"/>
      <c r="Q277" s="18"/>
    </row>
    <row r="278" spans="1:17">
      <c r="A278" s="16"/>
      <c r="B278" s="16"/>
      <c r="C278" s="16"/>
      <c r="D278" s="16"/>
      <c r="E278" s="16"/>
      <c r="F278" s="16"/>
      <c r="G278" s="16"/>
      <c r="H278" s="16"/>
      <c r="I278" s="16"/>
      <c r="J278" s="17"/>
      <c r="K278" s="16"/>
      <c r="L278" s="17"/>
      <c r="M278" s="18"/>
      <c r="N278" s="18"/>
      <c r="O278" s="18"/>
      <c r="P278" s="18"/>
      <c r="Q278" s="18"/>
    </row>
    <row r="279" spans="1:17">
      <c r="A279" s="16"/>
      <c r="B279" s="16"/>
      <c r="C279" s="16"/>
      <c r="D279" s="16"/>
      <c r="E279" s="16"/>
      <c r="F279" s="16"/>
      <c r="G279" s="16"/>
      <c r="H279" s="16"/>
      <c r="I279" s="16"/>
      <c r="J279" s="17"/>
      <c r="K279" s="16"/>
      <c r="L279" s="17"/>
      <c r="M279" s="18"/>
      <c r="N279" s="18"/>
      <c r="O279" s="18"/>
      <c r="P279" s="18"/>
      <c r="Q279" s="18"/>
    </row>
    <row r="280" spans="1:17">
      <c r="A280" s="16"/>
      <c r="B280" s="16"/>
      <c r="C280" s="16"/>
      <c r="D280" s="16"/>
      <c r="E280" s="16"/>
      <c r="F280" s="16"/>
      <c r="G280" s="16"/>
      <c r="H280" s="16"/>
      <c r="I280" s="16"/>
      <c r="J280" s="17"/>
      <c r="K280" s="16"/>
      <c r="L280" s="17"/>
      <c r="M280" s="18"/>
      <c r="N280" s="18"/>
      <c r="O280" s="18"/>
      <c r="P280" s="18"/>
      <c r="Q280" s="18"/>
    </row>
    <row r="281" spans="1:17">
      <c r="A281" s="16"/>
      <c r="B281" s="16"/>
      <c r="C281" s="16"/>
      <c r="D281" s="16"/>
      <c r="E281" s="16"/>
      <c r="F281" s="16"/>
      <c r="G281" s="16"/>
      <c r="H281" s="16"/>
      <c r="I281" s="16"/>
      <c r="J281" s="17"/>
      <c r="K281" s="16"/>
      <c r="L281" s="17"/>
      <c r="M281" s="18"/>
      <c r="N281" s="18"/>
      <c r="O281" s="18"/>
      <c r="P281" s="18"/>
      <c r="Q281" s="18"/>
    </row>
    <row r="282" spans="1:17">
      <c r="A282" s="16"/>
      <c r="B282" s="16"/>
      <c r="C282" s="16"/>
      <c r="D282" s="16"/>
      <c r="E282" s="16"/>
      <c r="F282" s="16"/>
      <c r="G282" s="16"/>
      <c r="H282" s="16"/>
      <c r="I282" s="16"/>
      <c r="J282" s="17"/>
      <c r="K282" s="16"/>
      <c r="L282" s="17"/>
      <c r="M282" s="18"/>
      <c r="N282" s="18"/>
      <c r="O282" s="18"/>
      <c r="P282" s="18"/>
      <c r="Q282" s="18"/>
    </row>
    <row r="283" spans="1:17">
      <c r="A283" s="16"/>
      <c r="B283" s="16"/>
      <c r="C283" s="16"/>
      <c r="D283" s="16"/>
      <c r="E283" s="16"/>
      <c r="F283" s="16"/>
      <c r="G283" s="16"/>
      <c r="H283" s="16"/>
      <c r="I283" s="16"/>
      <c r="J283" s="17"/>
      <c r="K283" s="16"/>
      <c r="L283" s="17"/>
      <c r="M283" s="18"/>
      <c r="N283" s="18"/>
      <c r="O283" s="18"/>
      <c r="P283" s="18"/>
      <c r="Q283" s="18"/>
    </row>
    <row r="284" spans="1:17">
      <c r="A284" s="16"/>
      <c r="B284" s="16"/>
      <c r="C284" s="16"/>
      <c r="D284" s="16"/>
      <c r="E284" s="16"/>
      <c r="F284" s="16"/>
      <c r="G284" s="16"/>
      <c r="H284" s="16"/>
      <c r="I284" s="16"/>
      <c r="J284" s="17"/>
      <c r="K284" s="16"/>
      <c r="L284" s="17"/>
      <c r="M284" s="18"/>
      <c r="N284" s="18"/>
      <c r="O284" s="18"/>
      <c r="P284" s="18"/>
      <c r="Q284" s="18"/>
    </row>
    <row r="285" spans="1:17">
      <c r="A285" s="16"/>
      <c r="B285" s="16"/>
      <c r="C285" s="16"/>
      <c r="D285" s="16"/>
      <c r="E285" s="16"/>
      <c r="F285" s="16"/>
      <c r="G285" s="16"/>
      <c r="H285" s="16"/>
      <c r="I285" s="16"/>
      <c r="J285" s="17"/>
      <c r="K285" s="16"/>
      <c r="L285" s="17"/>
      <c r="M285" s="18"/>
      <c r="N285" s="18"/>
      <c r="O285" s="18"/>
      <c r="P285" s="18"/>
      <c r="Q285" s="18"/>
    </row>
    <row r="286" spans="1:17">
      <c r="A286" s="16"/>
      <c r="B286" s="16"/>
      <c r="C286" s="16"/>
      <c r="D286" s="16"/>
      <c r="E286" s="16"/>
      <c r="F286" s="16"/>
      <c r="G286" s="16"/>
      <c r="H286" s="16"/>
      <c r="I286" s="16"/>
      <c r="J286" s="17"/>
      <c r="K286" s="16"/>
      <c r="L286" s="17"/>
      <c r="M286" s="18"/>
      <c r="N286" s="18"/>
      <c r="O286" s="18"/>
      <c r="P286" s="18"/>
      <c r="Q286" s="18"/>
    </row>
    <row r="287" spans="1:17">
      <c r="A287" s="16"/>
      <c r="B287" s="16"/>
      <c r="C287" s="16"/>
      <c r="D287" s="16"/>
      <c r="E287" s="16"/>
      <c r="F287" s="16"/>
      <c r="G287" s="16"/>
      <c r="H287" s="16"/>
      <c r="I287" s="16"/>
      <c r="J287" s="17"/>
      <c r="K287" s="16"/>
      <c r="L287" s="17"/>
      <c r="M287" s="18"/>
      <c r="N287" s="18"/>
      <c r="O287" s="18"/>
      <c r="P287" s="18"/>
      <c r="Q287" s="18"/>
    </row>
    <row r="288" spans="1:17">
      <c r="A288" s="16"/>
      <c r="B288" s="16"/>
      <c r="C288" s="16"/>
      <c r="D288" s="16"/>
      <c r="E288" s="16"/>
      <c r="F288" s="16"/>
      <c r="G288" s="16"/>
      <c r="H288" s="16"/>
      <c r="I288" s="16"/>
      <c r="J288" s="17"/>
      <c r="K288" s="16"/>
      <c r="L288" s="17"/>
      <c r="M288" s="18"/>
      <c r="N288" s="18"/>
      <c r="O288" s="18"/>
      <c r="P288" s="18"/>
      <c r="Q288" s="18"/>
    </row>
    <row r="289" spans="1:17">
      <c r="A289" s="16"/>
      <c r="B289" s="16"/>
      <c r="C289" s="16"/>
      <c r="D289" s="16"/>
      <c r="E289" s="16"/>
      <c r="F289" s="16"/>
      <c r="G289" s="16"/>
      <c r="H289" s="16"/>
      <c r="I289" s="16"/>
      <c r="J289" s="17"/>
      <c r="K289" s="16"/>
      <c r="L289" s="17"/>
      <c r="M289" s="18"/>
      <c r="N289" s="18"/>
      <c r="O289" s="18"/>
      <c r="P289" s="18"/>
      <c r="Q289" s="18"/>
    </row>
    <row r="290" spans="1:17">
      <c r="A290" s="16"/>
      <c r="B290" s="16"/>
      <c r="C290" s="16"/>
      <c r="D290" s="16"/>
      <c r="E290" s="16"/>
      <c r="F290" s="16"/>
      <c r="G290" s="16"/>
      <c r="H290" s="16"/>
      <c r="I290" s="16"/>
      <c r="J290" s="17"/>
      <c r="K290" s="16"/>
      <c r="L290" s="17"/>
      <c r="M290" s="18"/>
      <c r="N290" s="18"/>
      <c r="O290" s="18"/>
      <c r="P290" s="18"/>
      <c r="Q290" s="18"/>
    </row>
    <row r="291" spans="1:17">
      <c r="A291" s="16"/>
      <c r="B291" s="16"/>
      <c r="C291" s="16"/>
      <c r="D291" s="16"/>
      <c r="E291" s="16"/>
      <c r="F291" s="16"/>
      <c r="G291" s="16"/>
      <c r="H291" s="16"/>
      <c r="I291" s="16"/>
      <c r="J291" s="17"/>
      <c r="K291" s="16"/>
      <c r="L291" s="17"/>
      <c r="M291" s="18"/>
      <c r="N291" s="18"/>
      <c r="O291" s="18"/>
      <c r="P291" s="18"/>
      <c r="Q291" s="18"/>
    </row>
    <row r="292" spans="1:17">
      <c r="A292" s="16"/>
      <c r="B292" s="16"/>
      <c r="C292" s="16"/>
      <c r="D292" s="16"/>
      <c r="E292" s="16"/>
      <c r="F292" s="16"/>
      <c r="G292" s="16"/>
      <c r="H292" s="16"/>
      <c r="I292" s="16"/>
      <c r="J292" s="17"/>
      <c r="K292" s="16"/>
      <c r="L292" s="17"/>
      <c r="M292" s="18"/>
      <c r="N292" s="18"/>
      <c r="O292" s="18"/>
      <c r="P292" s="18"/>
      <c r="Q292" s="18"/>
    </row>
    <row r="293" spans="1:17">
      <c r="A293" s="16"/>
      <c r="B293" s="16"/>
      <c r="C293" s="16"/>
      <c r="D293" s="16"/>
      <c r="E293" s="16"/>
      <c r="F293" s="16"/>
      <c r="G293" s="16"/>
      <c r="H293" s="16"/>
      <c r="I293" s="16"/>
      <c r="J293" s="17"/>
      <c r="K293" s="16"/>
      <c r="L293" s="17"/>
      <c r="M293" s="18"/>
      <c r="N293" s="18"/>
      <c r="O293" s="18"/>
      <c r="P293" s="18"/>
      <c r="Q293" s="18"/>
    </row>
    <row r="294" spans="1:17">
      <c r="A294" s="16"/>
      <c r="B294" s="16"/>
      <c r="C294" s="16"/>
      <c r="D294" s="16"/>
      <c r="E294" s="16"/>
      <c r="F294" s="16"/>
      <c r="G294" s="16"/>
      <c r="H294" s="16"/>
      <c r="I294" s="16"/>
      <c r="J294" s="17"/>
      <c r="K294" s="16"/>
      <c r="L294" s="17"/>
      <c r="M294" s="18"/>
      <c r="N294" s="18"/>
      <c r="O294" s="18"/>
      <c r="P294" s="18"/>
      <c r="Q294" s="18"/>
    </row>
    <row r="295" spans="1:17">
      <c r="A295" s="16"/>
      <c r="B295" s="16"/>
      <c r="C295" s="16"/>
      <c r="D295" s="16"/>
      <c r="E295" s="16"/>
      <c r="F295" s="16"/>
      <c r="G295" s="16"/>
      <c r="H295" s="16"/>
      <c r="I295" s="16"/>
      <c r="J295" s="17"/>
      <c r="K295" s="16"/>
      <c r="L295" s="17"/>
      <c r="M295" s="18"/>
      <c r="N295" s="18"/>
      <c r="O295" s="18"/>
      <c r="P295" s="18"/>
      <c r="Q295" s="18"/>
    </row>
    <row r="296" spans="1:17">
      <c r="A296" s="16"/>
      <c r="B296" s="16"/>
      <c r="C296" s="16"/>
      <c r="D296" s="16"/>
      <c r="E296" s="16"/>
      <c r="F296" s="16"/>
      <c r="G296" s="16"/>
      <c r="H296" s="16"/>
      <c r="I296" s="16"/>
      <c r="J296" s="17"/>
      <c r="K296" s="16"/>
      <c r="L296" s="17"/>
      <c r="M296" s="18"/>
      <c r="N296" s="18"/>
      <c r="O296" s="18"/>
      <c r="P296" s="18"/>
      <c r="Q296" s="18"/>
    </row>
    <row r="297" spans="1:17">
      <c r="A297" s="16"/>
      <c r="B297" s="16"/>
      <c r="C297" s="16"/>
      <c r="D297" s="16"/>
      <c r="E297" s="16"/>
      <c r="F297" s="16"/>
      <c r="G297" s="16"/>
      <c r="H297" s="16"/>
      <c r="I297" s="16"/>
      <c r="J297" s="17"/>
      <c r="K297" s="16"/>
      <c r="L297" s="17"/>
      <c r="M297" s="18"/>
      <c r="N297" s="18"/>
      <c r="O297" s="18"/>
      <c r="P297" s="18"/>
      <c r="Q297" s="18"/>
    </row>
    <row r="298" spans="1:17">
      <c r="A298" s="16"/>
      <c r="B298" s="16"/>
      <c r="C298" s="16"/>
      <c r="D298" s="16"/>
      <c r="E298" s="16"/>
      <c r="F298" s="16"/>
      <c r="G298" s="16"/>
      <c r="H298" s="16"/>
      <c r="I298" s="16"/>
      <c r="J298" s="17"/>
      <c r="K298" s="16"/>
      <c r="L298" s="17"/>
      <c r="M298" s="18"/>
      <c r="N298" s="18"/>
      <c r="O298" s="18"/>
      <c r="P298" s="18"/>
      <c r="Q298" s="18"/>
    </row>
    <row r="299" spans="1:17">
      <c r="A299" s="16"/>
      <c r="B299" s="16"/>
      <c r="C299" s="16"/>
      <c r="D299" s="16"/>
      <c r="E299" s="16"/>
      <c r="F299" s="16"/>
      <c r="G299" s="16"/>
      <c r="H299" s="16"/>
      <c r="I299" s="16"/>
      <c r="J299" s="17"/>
      <c r="K299" s="16"/>
      <c r="L299" s="17"/>
      <c r="M299" s="18"/>
      <c r="N299" s="18"/>
      <c r="O299" s="18"/>
      <c r="P299" s="18"/>
      <c r="Q299" s="18"/>
    </row>
    <row r="300" spans="1:17">
      <c r="A300" s="16"/>
      <c r="B300" s="16"/>
      <c r="C300" s="16"/>
      <c r="D300" s="16"/>
      <c r="E300" s="16"/>
      <c r="F300" s="16"/>
      <c r="G300" s="16"/>
      <c r="H300" s="16"/>
      <c r="I300" s="16"/>
      <c r="J300" s="17"/>
      <c r="K300" s="16"/>
      <c r="L300" s="17"/>
      <c r="M300" s="18"/>
      <c r="N300" s="18"/>
      <c r="O300" s="18"/>
      <c r="P300" s="18"/>
      <c r="Q300" s="18"/>
    </row>
    <row r="301" spans="1:17">
      <c r="A301" s="16"/>
      <c r="B301" s="16"/>
      <c r="C301" s="16"/>
      <c r="D301" s="16"/>
      <c r="E301" s="16"/>
      <c r="F301" s="16"/>
      <c r="G301" s="16"/>
      <c r="H301" s="16"/>
      <c r="I301" s="16"/>
      <c r="J301" s="17"/>
      <c r="K301" s="16"/>
      <c r="L301" s="17"/>
      <c r="M301" s="18"/>
      <c r="N301" s="18"/>
      <c r="O301" s="18"/>
      <c r="P301" s="18"/>
      <c r="Q301" s="18"/>
    </row>
    <row r="302" spans="1:17">
      <c r="A302" s="16"/>
      <c r="B302" s="16"/>
      <c r="C302" s="16"/>
      <c r="D302" s="16"/>
      <c r="E302" s="16"/>
      <c r="F302" s="16"/>
      <c r="G302" s="16"/>
      <c r="H302" s="16"/>
      <c r="I302" s="16"/>
      <c r="J302" s="17"/>
      <c r="K302" s="16"/>
      <c r="L302" s="17"/>
      <c r="M302" s="18"/>
      <c r="N302" s="18"/>
      <c r="O302" s="18"/>
      <c r="P302" s="18"/>
      <c r="Q302" s="18"/>
    </row>
    <row r="303" spans="1:17">
      <c r="A303" s="16"/>
      <c r="B303" s="16"/>
      <c r="C303" s="16"/>
      <c r="D303" s="16"/>
      <c r="E303" s="16"/>
      <c r="F303" s="16"/>
      <c r="G303" s="16"/>
      <c r="H303" s="16"/>
      <c r="I303" s="16"/>
      <c r="J303" s="17"/>
      <c r="K303" s="16"/>
      <c r="L303" s="17"/>
      <c r="M303" s="18"/>
      <c r="N303" s="18"/>
      <c r="O303" s="18"/>
      <c r="P303" s="18"/>
      <c r="Q303" s="18"/>
    </row>
    <row r="304" spans="1:17">
      <c r="A304" s="16"/>
      <c r="B304" s="16"/>
      <c r="C304" s="16"/>
      <c r="D304" s="16"/>
      <c r="E304" s="16"/>
      <c r="F304" s="16"/>
      <c r="G304" s="16"/>
      <c r="H304" s="16"/>
      <c r="I304" s="16"/>
      <c r="J304" s="17"/>
      <c r="K304" s="16"/>
      <c r="L304" s="17"/>
      <c r="M304" s="18"/>
      <c r="N304" s="18"/>
      <c r="O304" s="18"/>
      <c r="P304" s="18"/>
      <c r="Q304" s="18"/>
    </row>
    <row r="305" spans="1:17">
      <c r="A305" s="16"/>
      <c r="B305" s="16"/>
      <c r="C305" s="16"/>
      <c r="D305" s="16"/>
      <c r="E305" s="16"/>
      <c r="F305" s="16"/>
      <c r="G305" s="16"/>
      <c r="H305" s="16"/>
      <c r="I305" s="16"/>
      <c r="J305" s="17"/>
      <c r="K305" s="16"/>
      <c r="L305" s="17"/>
      <c r="M305" s="18"/>
      <c r="N305" s="18"/>
      <c r="O305" s="18"/>
      <c r="P305" s="18"/>
      <c r="Q305" s="18"/>
    </row>
    <row r="306" spans="1:17">
      <c r="A306" s="16"/>
      <c r="B306" s="16"/>
      <c r="C306" s="16"/>
      <c r="D306" s="16"/>
      <c r="E306" s="16"/>
      <c r="F306" s="16"/>
      <c r="G306" s="16"/>
      <c r="H306" s="16"/>
      <c r="I306" s="16"/>
      <c r="J306" s="17"/>
      <c r="K306" s="16"/>
      <c r="L306" s="17"/>
      <c r="M306" s="18"/>
      <c r="N306" s="18"/>
      <c r="O306" s="18"/>
      <c r="P306" s="18"/>
      <c r="Q306" s="18"/>
    </row>
    <row r="307" spans="1:17">
      <c r="A307" s="16"/>
      <c r="B307" s="16"/>
      <c r="C307" s="16"/>
      <c r="D307" s="16"/>
      <c r="E307" s="16"/>
      <c r="F307" s="16"/>
      <c r="G307" s="16"/>
      <c r="H307" s="16"/>
      <c r="I307" s="16"/>
      <c r="J307" s="17"/>
      <c r="K307" s="16"/>
      <c r="L307" s="17"/>
      <c r="M307" s="18"/>
      <c r="N307" s="18"/>
      <c r="O307" s="18"/>
      <c r="P307" s="18"/>
      <c r="Q307" s="18"/>
    </row>
    <row r="308" spans="1:17">
      <c r="A308" s="16"/>
      <c r="B308" s="16"/>
      <c r="C308" s="16"/>
      <c r="D308" s="16"/>
      <c r="E308" s="16"/>
      <c r="F308" s="16"/>
      <c r="G308" s="16"/>
      <c r="H308" s="16"/>
      <c r="I308" s="16"/>
      <c r="J308" s="17"/>
      <c r="K308" s="16"/>
      <c r="L308" s="17"/>
      <c r="M308" s="18"/>
      <c r="N308" s="18"/>
      <c r="O308" s="18"/>
      <c r="P308" s="18"/>
      <c r="Q308" s="18"/>
    </row>
    <row r="309" spans="1:17">
      <c r="A309" s="16"/>
      <c r="B309" s="16"/>
      <c r="C309" s="16"/>
      <c r="D309" s="16"/>
      <c r="E309" s="16"/>
      <c r="F309" s="16"/>
      <c r="G309" s="16"/>
      <c r="H309" s="16"/>
      <c r="I309" s="16"/>
      <c r="J309" s="17"/>
      <c r="K309" s="16"/>
      <c r="L309" s="17"/>
      <c r="M309" s="18"/>
      <c r="N309" s="18"/>
      <c r="O309" s="18"/>
      <c r="P309" s="18"/>
      <c r="Q309" s="18"/>
    </row>
    <row r="310" spans="1:17">
      <c r="A310" s="16"/>
      <c r="B310" s="16"/>
      <c r="C310" s="16"/>
      <c r="D310" s="16"/>
      <c r="E310" s="16"/>
      <c r="F310" s="16"/>
      <c r="G310" s="16"/>
      <c r="H310" s="16"/>
      <c r="I310" s="16"/>
      <c r="J310" s="17"/>
      <c r="K310" s="16"/>
      <c r="L310" s="17"/>
      <c r="M310" s="18"/>
      <c r="N310" s="18"/>
      <c r="O310" s="18"/>
      <c r="P310" s="18"/>
      <c r="Q310" s="18"/>
    </row>
    <row r="311" spans="1:17">
      <c r="A311" s="16"/>
      <c r="B311" s="16"/>
      <c r="C311" s="16"/>
      <c r="D311" s="16"/>
      <c r="E311" s="16"/>
      <c r="F311" s="16"/>
      <c r="G311" s="16"/>
      <c r="H311" s="16"/>
      <c r="I311" s="16"/>
      <c r="J311" s="17"/>
      <c r="K311" s="16"/>
      <c r="L311" s="17"/>
      <c r="M311" s="18"/>
      <c r="N311" s="18"/>
      <c r="O311" s="18"/>
      <c r="P311" s="18"/>
      <c r="Q311" s="18"/>
    </row>
    <row r="312" spans="1:17">
      <c r="A312" s="16"/>
      <c r="B312" s="16"/>
      <c r="C312" s="16"/>
      <c r="D312" s="16"/>
      <c r="E312" s="16"/>
      <c r="F312" s="16"/>
      <c r="G312" s="16"/>
      <c r="H312" s="16"/>
      <c r="I312" s="16"/>
      <c r="J312" s="17"/>
      <c r="K312" s="16"/>
      <c r="L312" s="17"/>
      <c r="M312" s="18"/>
      <c r="N312" s="18"/>
      <c r="O312" s="18"/>
      <c r="P312" s="18"/>
      <c r="Q312" s="18"/>
    </row>
    <row r="313" spans="1:17">
      <c r="A313" s="16"/>
      <c r="B313" s="16"/>
      <c r="C313" s="16"/>
      <c r="D313" s="16"/>
      <c r="E313" s="16"/>
      <c r="F313" s="16"/>
      <c r="G313" s="16"/>
      <c r="H313" s="16"/>
      <c r="I313" s="16"/>
      <c r="J313" s="17"/>
      <c r="K313" s="16"/>
      <c r="L313" s="17"/>
      <c r="M313" s="18"/>
      <c r="N313" s="18"/>
      <c r="O313" s="18"/>
      <c r="P313" s="18"/>
      <c r="Q313" s="18"/>
    </row>
    <row r="314" spans="1:17">
      <c r="A314" s="16"/>
      <c r="B314" s="16"/>
      <c r="C314" s="16"/>
      <c r="D314" s="16"/>
      <c r="E314" s="16"/>
      <c r="F314" s="16"/>
      <c r="G314" s="16"/>
      <c r="H314" s="16"/>
      <c r="I314" s="16"/>
      <c r="J314" s="17"/>
      <c r="K314" s="16"/>
      <c r="L314" s="17"/>
      <c r="M314" s="18"/>
      <c r="N314" s="18"/>
      <c r="O314" s="18"/>
      <c r="P314" s="18"/>
      <c r="Q314" s="18"/>
    </row>
    <row r="315" spans="1:17">
      <c r="A315" s="16"/>
      <c r="B315" s="16"/>
      <c r="C315" s="16"/>
      <c r="D315" s="16"/>
      <c r="E315" s="16"/>
      <c r="F315" s="16"/>
      <c r="G315" s="16"/>
      <c r="H315" s="16"/>
      <c r="I315" s="16"/>
      <c r="J315" s="17"/>
      <c r="K315" s="16"/>
      <c r="L315" s="17"/>
      <c r="M315" s="18"/>
      <c r="N315" s="18"/>
      <c r="O315" s="18"/>
      <c r="P315" s="18"/>
      <c r="Q315" s="18"/>
    </row>
    <row r="316" spans="1:17">
      <c r="A316" s="16"/>
      <c r="B316" s="16"/>
      <c r="C316" s="16"/>
      <c r="D316" s="16"/>
      <c r="E316" s="16"/>
      <c r="F316" s="16"/>
      <c r="G316" s="16"/>
      <c r="H316" s="16"/>
      <c r="I316" s="16"/>
      <c r="J316" s="17"/>
      <c r="K316" s="16"/>
      <c r="L316" s="17"/>
      <c r="M316" s="18"/>
      <c r="N316" s="18"/>
      <c r="O316" s="18"/>
      <c r="P316" s="18"/>
      <c r="Q316" s="18"/>
    </row>
    <row r="317" spans="1:17">
      <c r="A317" s="16"/>
      <c r="B317" s="16"/>
      <c r="C317" s="16"/>
      <c r="D317" s="16"/>
      <c r="E317" s="16"/>
      <c r="F317" s="16"/>
      <c r="G317" s="16"/>
      <c r="H317" s="16"/>
      <c r="I317" s="16"/>
      <c r="J317" s="17"/>
      <c r="K317" s="16"/>
      <c r="L317" s="17"/>
      <c r="M317" s="18"/>
      <c r="N317" s="18"/>
      <c r="O317" s="18"/>
      <c r="P317" s="18"/>
      <c r="Q317" s="18"/>
    </row>
    <row r="318" spans="1:17">
      <c r="A318" s="16"/>
      <c r="B318" s="16"/>
      <c r="C318" s="16"/>
      <c r="D318" s="16"/>
      <c r="E318" s="16"/>
      <c r="F318" s="16"/>
      <c r="G318" s="16"/>
      <c r="H318" s="16"/>
      <c r="I318" s="16"/>
      <c r="J318" s="17"/>
      <c r="K318" s="16"/>
      <c r="L318" s="17"/>
      <c r="M318" s="18"/>
      <c r="N318" s="18"/>
      <c r="O318" s="18"/>
      <c r="P318" s="18"/>
      <c r="Q318" s="18"/>
    </row>
    <row r="319" spans="1:17">
      <c r="A319" s="16"/>
      <c r="B319" s="16"/>
      <c r="C319" s="16"/>
      <c r="D319" s="16"/>
      <c r="E319" s="16"/>
      <c r="F319" s="16"/>
      <c r="G319" s="16"/>
      <c r="H319" s="16"/>
      <c r="I319" s="16"/>
      <c r="J319" s="17"/>
      <c r="K319" s="16"/>
      <c r="L319" s="17"/>
      <c r="M319" s="18"/>
      <c r="N319" s="18"/>
      <c r="O319" s="18"/>
      <c r="P319" s="18"/>
      <c r="Q319" s="18"/>
    </row>
    <row r="320" spans="1:17">
      <c r="A320" s="16"/>
      <c r="B320" s="16"/>
      <c r="C320" s="16"/>
      <c r="D320" s="16"/>
      <c r="E320" s="16"/>
      <c r="F320" s="16"/>
      <c r="G320" s="16"/>
      <c r="H320" s="16"/>
      <c r="I320" s="16"/>
      <c r="J320" s="17"/>
      <c r="K320" s="16"/>
      <c r="L320" s="17"/>
      <c r="M320" s="18"/>
      <c r="N320" s="18"/>
      <c r="O320" s="18"/>
      <c r="P320" s="18"/>
      <c r="Q320" s="18"/>
    </row>
    <row r="321" spans="1:17">
      <c r="A321" s="16"/>
      <c r="B321" s="16"/>
      <c r="C321" s="16"/>
      <c r="D321" s="16"/>
      <c r="E321" s="16"/>
      <c r="F321" s="16"/>
      <c r="G321" s="16"/>
      <c r="H321" s="16"/>
      <c r="I321" s="16"/>
      <c r="J321" s="17"/>
      <c r="K321" s="16"/>
      <c r="L321" s="17"/>
      <c r="M321" s="18"/>
      <c r="N321" s="18"/>
      <c r="O321" s="18"/>
      <c r="P321" s="18"/>
      <c r="Q321" s="18"/>
    </row>
    <row r="322" spans="1:17">
      <c r="A322" s="16"/>
      <c r="B322" s="16"/>
      <c r="C322" s="16"/>
      <c r="D322" s="16"/>
      <c r="E322" s="16"/>
      <c r="F322" s="16"/>
      <c r="G322" s="16"/>
      <c r="H322" s="16"/>
      <c r="I322" s="16"/>
      <c r="J322" s="17"/>
      <c r="K322" s="16"/>
      <c r="L322" s="17"/>
      <c r="M322" s="18"/>
      <c r="N322" s="18"/>
      <c r="O322" s="18"/>
      <c r="P322" s="18"/>
      <c r="Q322" s="18"/>
    </row>
    <row r="323" spans="1:17">
      <c r="A323" s="16"/>
      <c r="B323" s="16"/>
      <c r="C323" s="16"/>
      <c r="D323" s="16"/>
      <c r="E323" s="16"/>
      <c r="F323" s="16"/>
      <c r="G323" s="16"/>
      <c r="H323" s="16"/>
      <c r="I323" s="16"/>
      <c r="J323" s="17"/>
      <c r="K323" s="16"/>
      <c r="L323" s="17"/>
      <c r="M323" s="18"/>
      <c r="N323" s="18"/>
      <c r="O323" s="18"/>
      <c r="P323" s="18"/>
      <c r="Q323" s="18"/>
    </row>
    <row r="324" spans="1:17">
      <c r="A324" s="16"/>
      <c r="B324" s="16"/>
      <c r="C324" s="16"/>
      <c r="D324" s="16"/>
      <c r="E324" s="16"/>
      <c r="F324" s="16"/>
      <c r="G324" s="16"/>
      <c r="H324" s="16"/>
      <c r="I324" s="16"/>
      <c r="J324" s="17"/>
      <c r="K324" s="16"/>
      <c r="L324" s="17"/>
      <c r="M324" s="18"/>
      <c r="N324" s="18"/>
      <c r="O324" s="18"/>
      <c r="P324" s="18"/>
      <c r="Q324" s="18"/>
    </row>
    <row r="325" spans="1:17">
      <c r="A325" s="16"/>
      <c r="B325" s="16"/>
      <c r="C325" s="16"/>
      <c r="D325" s="16"/>
      <c r="E325" s="16"/>
      <c r="F325" s="16"/>
      <c r="G325" s="16"/>
      <c r="H325" s="16"/>
      <c r="I325" s="16"/>
      <c r="J325" s="17"/>
      <c r="K325" s="16"/>
      <c r="L325" s="17"/>
      <c r="M325" s="18"/>
      <c r="N325" s="18"/>
      <c r="O325" s="18"/>
      <c r="P325" s="18"/>
      <c r="Q325" s="18"/>
    </row>
    <row r="326" spans="1:17">
      <c r="A326" s="16"/>
      <c r="B326" s="16"/>
      <c r="C326" s="16"/>
      <c r="D326" s="16"/>
      <c r="E326" s="16"/>
      <c r="F326" s="16"/>
      <c r="G326" s="16"/>
      <c r="H326" s="16"/>
      <c r="I326" s="16"/>
      <c r="J326" s="17"/>
      <c r="K326" s="16"/>
      <c r="L326" s="17"/>
      <c r="M326" s="18"/>
      <c r="N326" s="18"/>
      <c r="O326" s="18"/>
      <c r="P326" s="18"/>
      <c r="Q326" s="18"/>
    </row>
    <row r="327" spans="1:17">
      <c r="A327" s="16"/>
      <c r="B327" s="16"/>
      <c r="D327" s="16"/>
      <c r="E327" s="16"/>
      <c r="F327" s="16"/>
      <c r="G327" s="16"/>
      <c r="H327" s="16"/>
      <c r="I327" s="16"/>
      <c r="J327" s="17"/>
      <c r="K327" s="16"/>
      <c r="L327" s="17"/>
      <c r="M327" s="18"/>
      <c r="N327" s="18"/>
      <c r="O327" s="18"/>
      <c r="P327" s="18"/>
      <c r="Q327" s="18"/>
    </row>
  </sheetData>
  <mergeCells count="16">
    <mergeCell ref="H79:H83"/>
    <mergeCell ref="A77:B77"/>
    <mergeCell ref="K5:L5"/>
    <mergeCell ref="M5:N5"/>
    <mergeCell ref="I5:J5"/>
    <mergeCell ref="I6:J6"/>
    <mergeCell ref="B5:B10"/>
    <mergeCell ref="C5:H6"/>
    <mergeCell ref="I7:I8"/>
    <mergeCell ref="K6:L6"/>
    <mergeCell ref="M6:N6"/>
    <mergeCell ref="O6:Q6"/>
    <mergeCell ref="O5:Q5"/>
    <mergeCell ref="K7:K8"/>
    <mergeCell ref="M7:M8"/>
    <mergeCell ref="O7:O8"/>
  </mergeCells>
  <printOptions horizontalCentered="1"/>
  <pageMargins left="0.21" right="0.17" top="0.62992125984251968" bottom="0.78740157480314965" header="0.39370078740157483" footer="0.51181102362204722"/>
  <pageSetup paperSize="8" scale="6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tabColor theme="3" tint="0.39997558519241921"/>
    <pageSetUpPr fitToPage="1"/>
  </sheetPr>
  <dimension ref="A1:L72"/>
  <sheetViews>
    <sheetView tabSelected="1" view="pageBreakPreview" topLeftCell="A6" zoomScale="60" zoomScaleNormal="80" zoomScalePageLayoutView="10" workbookViewId="0">
      <selection activeCell="S53" sqref="S53"/>
    </sheetView>
  </sheetViews>
  <sheetFormatPr defaultRowHeight="12.75"/>
  <cols>
    <col min="1" max="1" width="6.42578125" customWidth="1"/>
    <col min="2" max="2" width="39.5703125" customWidth="1"/>
    <col min="3" max="3" width="17.7109375" customWidth="1"/>
    <col min="4" max="4" width="22" customWidth="1"/>
    <col min="5" max="5" width="41.140625" customWidth="1"/>
    <col min="6" max="6" width="41.5703125" customWidth="1"/>
    <col min="7" max="7" width="21" customWidth="1"/>
    <col min="8" max="8" width="28" customWidth="1"/>
    <col min="9" max="9" width="36.7109375" customWidth="1"/>
  </cols>
  <sheetData>
    <row r="1" spans="1:12" s="47" customFormat="1" ht="15.75">
      <c r="A1" s="65" t="s">
        <v>165</v>
      </c>
      <c r="B1" s="65"/>
    </row>
    <row r="2" spans="1:12" s="47" customFormat="1" ht="15.75">
      <c r="A2" s="319"/>
      <c r="B2" s="319"/>
      <c r="C2" s="320"/>
      <c r="D2" s="320"/>
      <c r="E2" s="320"/>
      <c r="F2" s="320"/>
      <c r="G2" s="320"/>
    </row>
    <row r="3" spans="1:12" ht="15.75" thickBot="1">
      <c r="A3" s="321" t="s">
        <v>0</v>
      </c>
      <c r="B3" s="321"/>
      <c r="C3" s="299"/>
      <c r="D3" s="299"/>
      <c r="E3" s="299"/>
      <c r="F3" s="322"/>
      <c r="G3" s="299"/>
      <c r="H3" s="66" t="s">
        <v>177</v>
      </c>
    </row>
    <row r="4" spans="1:12" ht="16.5" customHeight="1" thickBot="1">
      <c r="A4" s="1079" t="s">
        <v>22</v>
      </c>
      <c r="B4" s="1079" t="s">
        <v>160</v>
      </c>
      <c r="C4" s="1087" t="s">
        <v>89</v>
      </c>
      <c r="D4" s="1068" t="s">
        <v>124</v>
      </c>
      <c r="E4" s="1069"/>
      <c r="F4" s="1069"/>
      <c r="G4" s="1069"/>
      <c r="H4" s="1069"/>
      <c r="I4" s="1072" t="s">
        <v>136</v>
      </c>
    </row>
    <row r="5" spans="1:12" ht="16.5" thickBot="1">
      <c r="A5" s="1080"/>
      <c r="B5" s="1080"/>
      <c r="C5" s="1088"/>
      <c r="D5" s="458" t="s">
        <v>90</v>
      </c>
      <c r="E5" s="1076" t="s">
        <v>78</v>
      </c>
      <c r="F5" s="1077"/>
      <c r="G5" s="1079" t="s">
        <v>121</v>
      </c>
      <c r="H5" s="1076" t="s">
        <v>137</v>
      </c>
      <c r="I5" s="1073"/>
      <c r="J5" s="161"/>
      <c r="K5" s="161"/>
      <c r="L5" s="161"/>
    </row>
    <row r="6" spans="1:12" ht="16.5" thickBot="1">
      <c r="A6" s="1080"/>
      <c r="B6" s="1080"/>
      <c r="C6" s="1088"/>
      <c r="D6" s="459" t="s">
        <v>91</v>
      </c>
      <c r="E6" s="1078"/>
      <c r="F6" s="1078"/>
      <c r="G6" s="1078"/>
      <c r="H6" s="1078"/>
      <c r="I6" s="1074"/>
      <c r="J6" s="161"/>
      <c r="K6" s="161"/>
      <c r="L6" s="161"/>
    </row>
    <row r="7" spans="1:12" ht="15.75">
      <c r="A7" s="1080"/>
      <c r="B7" s="1080"/>
      <c r="C7" s="1088"/>
      <c r="D7" s="458" t="s">
        <v>422</v>
      </c>
      <c r="E7" s="458" t="s">
        <v>77</v>
      </c>
      <c r="F7" s="458" t="s">
        <v>63</v>
      </c>
      <c r="G7" s="1080"/>
      <c r="H7" s="1082" t="s">
        <v>122</v>
      </c>
      <c r="I7" s="1073"/>
      <c r="J7" s="161"/>
      <c r="K7" s="161"/>
      <c r="L7" s="161"/>
    </row>
    <row r="8" spans="1:12" ht="16.5" thickBot="1">
      <c r="A8" s="1080"/>
      <c r="B8" s="1080"/>
      <c r="C8" s="1088"/>
      <c r="D8" s="1070" t="s">
        <v>123</v>
      </c>
      <c r="E8" s="460" t="s">
        <v>92</v>
      </c>
      <c r="F8" s="460" t="s">
        <v>64</v>
      </c>
      <c r="G8" s="1081"/>
      <c r="H8" s="1083"/>
      <c r="I8" s="1073"/>
      <c r="J8" s="161"/>
      <c r="K8" s="161"/>
      <c r="L8" s="161"/>
    </row>
    <row r="9" spans="1:12" ht="16.5" thickBot="1">
      <c r="A9" s="1081"/>
      <c r="B9" s="1081"/>
      <c r="C9" s="1089"/>
      <c r="D9" s="1071"/>
      <c r="E9" s="460" t="s">
        <v>4</v>
      </c>
      <c r="F9" s="460" t="s">
        <v>4</v>
      </c>
      <c r="G9" s="460" t="s">
        <v>3</v>
      </c>
      <c r="H9" s="461" t="s">
        <v>3</v>
      </c>
      <c r="I9" s="1075"/>
      <c r="J9" s="161"/>
      <c r="K9" s="161"/>
      <c r="L9" s="161"/>
    </row>
    <row r="10" spans="1:12" ht="15.75">
      <c r="A10" s="1066" t="s">
        <v>23</v>
      </c>
      <c r="B10" s="1064"/>
      <c r="C10" s="1085" t="s">
        <v>93</v>
      </c>
      <c r="D10" s="180"/>
      <c r="E10" s="181"/>
      <c r="F10" s="181"/>
      <c r="G10" s="182"/>
      <c r="H10" s="182"/>
      <c r="I10" s="183"/>
      <c r="J10" s="161"/>
      <c r="K10" s="161"/>
      <c r="L10" s="161"/>
    </row>
    <row r="11" spans="1:12" ht="15.75">
      <c r="A11" s="1084"/>
      <c r="B11" s="1067"/>
      <c r="C11" s="1086"/>
      <c r="D11" s="173">
        <f>SUM(E10,E11)</f>
        <v>0</v>
      </c>
      <c r="E11" s="173"/>
      <c r="F11" s="173"/>
      <c r="G11" s="174" t="s">
        <v>126</v>
      </c>
      <c r="H11" s="174"/>
      <c r="I11" s="179"/>
      <c r="J11" s="161"/>
      <c r="K11" s="161"/>
      <c r="L11" s="161"/>
    </row>
    <row r="12" spans="1:12" ht="15.75">
      <c r="A12" s="1084" t="s">
        <v>24</v>
      </c>
      <c r="B12" s="1067"/>
      <c r="C12" s="1086" t="s">
        <v>94</v>
      </c>
      <c r="D12" s="268"/>
      <c r="E12" s="175"/>
      <c r="F12" s="175"/>
      <c r="G12" s="174"/>
      <c r="H12" s="174"/>
      <c r="I12" s="179"/>
      <c r="J12" s="161"/>
      <c r="K12" s="161"/>
      <c r="L12" s="161"/>
    </row>
    <row r="13" spans="1:12" ht="15.75">
      <c r="A13" s="1084"/>
      <c r="B13" s="1067"/>
      <c r="C13" s="1086"/>
      <c r="D13" s="269">
        <f>SUM(E12,E13)</f>
        <v>0</v>
      </c>
      <c r="E13" s="175"/>
      <c r="F13" s="175"/>
      <c r="G13" s="176" t="s">
        <v>126</v>
      </c>
      <c r="H13" s="177"/>
      <c r="I13" s="179"/>
    </row>
    <row r="14" spans="1:12" ht="81" customHeight="1">
      <c r="A14" s="1084" t="s">
        <v>25</v>
      </c>
      <c r="B14" s="1067" t="s">
        <v>423</v>
      </c>
      <c r="C14" s="1086" t="s">
        <v>95</v>
      </c>
      <c r="D14" s="177">
        <v>254</v>
      </c>
      <c r="E14" s="173">
        <v>2255.41</v>
      </c>
      <c r="F14" s="173">
        <v>8254.9599999999991</v>
      </c>
      <c r="G14" s="177">
        <v>325</v>
      </c>
      <c r="H14" s="177">
        <v>462</v>
      </c>
      <c r="I14" s="824"/>
    </row>
    <row r="15" spans="1:12" ht="105" customHeight="1">
      <c r="A15" s="1084"/>
      <c r="B15" s="1067"/>
      <c r="C15" s="1086"/>
      <c r="D15" s="173">
        <v>8696.83</v>
      </c>
      <c r="E15" s="173">
        <v>6441.42</v>
      </c>
      <c r="F15" s="173">
        <v>441.87</v>
      </c>
      <c r="G15" s="176" t="s">
        <v>126</v>
      </c>
      <c r="H15" s="176">
        <f>1+8+1+1+24+12+7+58+8+7+10+9+14+33+21+3+1+27+2+11+1+3+12</f>
        <v>274</v>
      </c>
      <c r="I15" s="824"/>
    </row>
    <row r="16" spans="1:12" ht="15.75">
      <c r="A16" s="1084" t="s">
        <v>26</v>
      </c>
      <c r="B16" s="1067"/>
      <c r="C16" s="1086" t="s">
        <v>96</v>
      </c>
      <c r="D16" s="176"/>
      <c r="E16" s="173"/>
      <c r="F16" s="173"/>
      <c r="G16" s="176"/>
      <c r="H16" s="176"/>
      <c r="I16" s="179"/>
    </row>
    <row r="17" spans="1:9" ht="15.75">
      <c r="A17" s="1084"/>
      <c r="B17" s="1067"/>
      <c r="C17" s="1086"/>
      <c r="D17" s="177">
        <f>SUM(E16,E17)</f>
        <v>0</v>
      </c>
      <c r="E17" s="173"/>
      <c r="F17" s="173"/>
      <c r="G17" s="176" t="s">
        <v>126</v>
      </c>
      <c r="H17" s="176"/>
      <c r="I17" s="179"/>
    </row>
    <row r="18" spans="1:9" s="381" customFormat="1" ht="15.75">
      <c r="A18" s="1084" t="s">
        <v>27</v>
      </c>
      <c r="B18" s="1067" t="s">
        <v>424</v>
      </c>
      <c r="C18" s="1086" t="s">
        <v>97</v>
      </c>
      <c r="D18" s="177">
        <v>78</v>
      </c>
      <c r="E18" s="173">
        <v>1475.52</v>
      </c>
      <c r="F18" s="173">
        <v>5630.16</v>
      </c>
      <c r="G18" s="177">
        <v>107</v>
      </c>
      <c r="H18" s="177">
        <v>132</v>
      </c>
      <c r="I18" s="824"/>
    </row>
    <row r="19" spans="1:9" s="381" customFormat="1" ht="15.75">
      <c r="A19" s="1084"/>
      <c r="B19" s="1067"/>
      <c r="C19" s="1086"/>
      <c r="D19" s="173">
        <v>5974.25</v>
      </c>
      <c r="E19" s="173">
        <v>4498.7299999999996</v>
      </c>
      <c r="F19" s="173">
        <v>344.09</v>
      </c>
      <c r="G19" s="174" t="s">
        <v>126</v>
      </c>
      <c r="H19" s="177">
        <v>71</v>
      </c>
      <c r="I19" s="825"/>
    </row>
    <row r="20" spans="1:9" ht="15.75">
      <c r="A20" s="1084" t="s">
        <v>28</v>
      </c>
      <c r="B20" s="1067"/>
      <c r="C20" s="1086" t="s">
        <v>98</v>
      </c>
      <c r="D20" s="176"/>
      <c r="E20" s="173"/>
      <c r="F20" s="173"/>
      <c r="G20" s="178"/>
      <c r="H20" s="178"/>
      <c r="I20" s="179"/>
    </row>
    <row r="21" spans="1:9" ht="15.75">
      <c r="A21" s="1084"/>
      <c r="B21" s="1067"/>
      <c r="C21" s="1086"/>
      <c r="D21" s="177">
        <f>SUM(E20,E21)</f>
        <v>0</v>
      </c>
      <c r="E21" s="173"/>
      <c r="F21" s="173"/>
      <c r="G21" s="176" t="s">
        <v>126</v>
      </c>
      <c r="H21" s="176"/>
      <c r="I21" s="179"/>
    </row>
    <row r="22" spans="1:9" ht="15.75">
      <c r="A22" s="1084" t="s">
        <v>29</v>
      </c>
      <c r="B22" s="1067" t="s">
        <v>425</v>
      </c>
      <c r="C22" s="1086" t="s">
        <v>99</v>
      </c>
      <c r="D22" s="177">
        <v>11</v>
      </c>
      <c r="E22" s="173">
        <v>66.62</v>
      </c>
      <c r="F22" s="173">
        <v>258.92</v>
      </c>
      <c r="G22" s="826">
        <v>14</v>
      </c>
      <c r="H22" s="827">
        <v>18</v>
      </c>
      <c r="I22" s="824"/>
    </row>
    <row r="23" spans="1:9" ht="15.75">
      <c r="A23" s="1084"/>
      <c r="B23" s="1067"/>
      <c r="C23" s="1086"/>
      <c r="D23" s="173">
        <v>270.45999999999998</v>
      </c>
      <c r="E23" s="173">
        <v>203.84</v>
      </c>
      <c r="F23" s="173">
        <v>11.54</v>
      </c>
      <c r="G23" s="174" t="s">
        <v>126</v>
      </c>
      <c r="H23" s="174">
        <v>5</v>
      </c>
      <c r="I23" s="824"/>
    </row>
    <row r="24" spans="1:9" ht="15.75">
      <c r="A24" s="1084" t="s">
        <v>30</v>
      </c>
      <c r="B24" s="1067" t="s">
        <v>426</v>
      </c>
      <c r="C24" s="1090" t="s">
        <v>100</v>
      </c>
      <c r="D24" s="828">
        <v>9</v>
      </c>
      <c r="E24" s="829">
        <v>76.94</v>
      </c>
      <c r="F24" s="829">
        <v>310.54000000000002</v>
      </c>
      <c r="G24" s="174">
        <v>15</v>
      </c>
      <c r="H24" s="174">
        <v>18</v>
      </c>
      <c r="I24" s="824"/>
    </row>
    <row r="25" spans="1:9" ht="15.75">
      <c r="A25" s="1084"/>
      <c r="B25" s="1067"/>
      <c r="C25" s="1090"/>
      <c r="D25" s="173">
        <v>334.73</v>
      </c>
      <c r="E25" s="829">
        <v>257.79000000000002</v>
      </c>
      <c r="F25" s="829">
        <f>7.48+0.38+0.89+15.44</f>
        <v>24.189999999999998</v>
      </c>
      <c r="G25" s="176" t="s">
        <v>126</v>
      </c>
      <c r="H25" s="176">
        <v>8</v>
      </c>
      <c r="I25" s="824"/>
    </row>
    <row r="26" spans="1:9" ht="15.75">
      <c r="A26" s="1084" t="s">
        <v>31</v>
      </c>
      <c r="B26" s="1067" t="s">
        <v>427</v>
      </c>
      <c r="C26" s="1086" t="s">
        <v>101</v>
      </c>
      <c r="D26" s="177">
        <v>8</v>
      </c>
      <c r="E26" s="173">
        <f>9.98+76.11+1.23+17.57+26.32+30.7</f>
        <v>161.91</v>
      </c>
      <c r="F26" s="173">
        <v>546.58000000000004</v>
      </c>
      <c r="G26" s="177">
        <f>3+1+5+1+2+4+3</f>
        <v>19</v>
      </c>
      <c r="H26" s="177">
        <f>3+1+5+1+2+4+2</f>
        <v>18</v>
      </c>
      <c r="I26" s="824"/>
    </row>
    <row r="27" spans="1:9" ht="15.75">
      <c r="A27" s="1084"/>
      <c r="B27" s="1067"/>
      <c r="C27" s="1086"/>
      <c r="D27" s="173">
        <f>68.06+174.66+64.57+86.09+124.9+99.46</f>
        <v>617.74</v>
      </c>
      <c r="E27" s="173">
        <f>58.08+98.55+63.34+68.52+98.58+68.76</f>
        <v>455.83</v>
      </c>
      <c r="F27" s="173">
        <f>5.15+60.04+3.94+2.03</f>
        <v>71.16</v>
      </c>
      <c r="G27" s="176" t="s">
        <v>126</v>
      </c>
      <c r="H27" s="176">
        <f>3+1+2</f>
        <v>6</v>
      </c>
      <c r="I27" s="824"/>
    </row>
    <row r="28" spans="1:9" ht="15.75">
      <c r="A28" s="1084" t="s">
        <v>32</v>
      </c>
      <c r="B28" s="1067"/>
      <c r="C28" s="1086" t="s">
        <v>102</v>
      </c>
      <c r="D28" s="176"/>
      <c r="E28" s="173"/>
      <c r="F28" s="173"/>
      <c r="G28" s="176"/>
      <c r="H28" s="176"/>
      <c r="I28" s="179"/>
    </row>
    <row r="29" spans="1:9" ht="15.75">
      <c r="A29" s="1084"/>
      <c r="B29" s="1067"/>
      <c r="C29" s="1086"/>
      <c r="D29" s="173">
        <f>SUM(E28,E29)</f>
        <v>0</v>
      </c>
      <c r="E29" s="173"/>
      <c r="F29" s="173"/>
      <c r="G29" s="176" t="s">
        <v>126</v>
      </c>
      <c r="H29" s="176"/>
      <c r="I29" s="179"/>
    </row>
    <row r="30" spans="1:9" ht="15.75">
      <c r="A30" s="1084" t="s">
        <v>33</v>
      </c>
      <c r="B30" s="1067"/>
      <c r="C30" s="1086" t="s">
        <v>103</v>
      </c>
      <c r="D30" s="176"/>
      <c r="E30" s="173"/>
      <c r="F30" s="173"/>
      <c r="G30" s="176"/>
      <c r="H30" s="176"/>
      <c r="I30" s="179"/>
    </row>
    <row r="31" spans="1:9" ht="15.75">
      <c r="A31" s="1084"/>
      <c r="B31" s="1067"/>
      <c r="C31" s="1086"/>
      <c r="D31" s="173">
        <f>SUM(E30,E31)</f>
        <v>0</v>
      </c>
      <c r="E31" s="173"/>
      <c r="F31" s="173"/>
      <c r="G31" s="174" t="s">
        <v>126</v>
      </c>
      <c r="H31" s="174"/>
      <c r="I31" s="179"/>
    </row>
    <row r="32" spans="1:9" ht="15.75">
      <c r="A32" s="1084" t="s">
        <v>34</v>
      </c>
      <c r="B32" s="1067" t="s">
        <v>209</v>
      </c>
      <c r="C32" s="1086" t="s">
        <v>104</v>
      </c>
      <c r="D32" s="176"/>
      <c r="E32" s="173">
        <v>3.59</v>
      </c>
      <c r="F32" s="173">
        <v>3.59</v>
      </c>
      <c r="G32" s="174">
        <v>1</v>
      </c>
      <c r="H32" s="178"/>
      <c r="I32" s="824"/>
    </row>
    <row r="33" spans="1:9" ht="15.75">
      <c r="A33" s="1084"/>
      <c r="B33" s="1067"/>
      <c r="C33" s="1086"/>
      <c r="D33" s="173">
        <v>18.059999999999999</v>
      </c>
      <c r="E33" s="173">
        <v>14.47</v>
      </c>
      <c r="F33" s="173">
        <v>14.47</v>
      </c>
      <c r="G33" s="176" t="s">
        <v>126</v>
      </c>
      <c r="H33" s="176"/>
      <c r="I33" s="824"/>
    </row>
    <row r="34" spans="1:9" ht="15.75">
      <c r="A34" s="1065" t="s">
        <v>35</v>
      </c>
      <c r="B34" s="1067" t="s">
        <v>225</v>
      </c>
      <c r="C34" s="1091" t="s">
        <v>139</v>
      </c>
      <c r="D34" s="173">
        <v>1</v>
      </c>
      <c r="E34" s="173">
        <v>2.42</v>
      </c>
      <c r="F34" s="173">
        <v>2.42</v>
      </c>
      <c r="G34" s="180">
        <v>1</v>
      </c>
      <c r="H34" s="180">
        <v>1</v>
      </c>
      <c r="I34" s="179"/>
    </row>
    <row r="35" spans="1:9" ht="15.75">
      <c r="A35" s="1066"/>
      <c r="B35" s="1067"/>
      <c r="C35" s="1085"/>
      <c r="D35" s="173">
        <f>SUM(E34,E35)</f>
        <v>2.42</v>
      </c>
      <c r="E35" s="173"/>
      <c r="F35" s="173"/>
      <c r="G35" s="180" t="s">
        <v>126</v>
      </c>
      <c r="H35" s="180">
        <v>1</v>
      </c>
      <c r="I35" s="179"/>
    </row>
    <row r="36" spans="1:9" ht="15.75">
      <c r="A36" s="1065" t="s">
        <v>36</v>
      </c>
      <c r="B36" s="1067"/>
      <c r="C36" s="1091" t="s">
        <v>140</v>
      </c>
      <c r="D36" s="173"/>
      <c r="E36" s="173"/>
      <c r="F36" s="173"/>
      <c r="G36" s="180"/>
      <c r="H36" s="180"/>
      <c r="I36" s="179"/>
    </row>
    <row r="37" spans="1:9" ht="15.75">
      <c r="A37" s="1066"/>
      <c r="B37" s="1067"/>
      <c r="C37" s="1085"/>
      <c r="D37" s="173">
        <f>SUM(E36,E37)</f>
        <v>0</v>
      </c>
      <c r="E37" s="173"/>
      <c r="F37" s="173"/>
      <c r="G37" s="180" t="s">
        <v>126</v>
      </c>
      <c r="H37" s="180"/>
      <c r="I37" s="179"/>
    </row>
    <row r="38" spans="1:9" ht="15.75">
      <c r="A38" s="1065" t="s">
        <v>37</v>
      </c>
      <c r="B38" s="1067" t="s">
        <v>428</v>
      </c>
      <c r="C38" s="1086" t="s">
        <v>105</v>
      </c>
      <c r="D38" s="830">
        <v>48</v>
      </c>
      <c r="E38" s="831">
        <v>364.51</v>
      </c>
      <c r="F38" s="173">
        <v>2168.73</v>
      </c>
      <c r="G38" s="832">
        <v>62</v>
      </c>
      <c r="H38" s="833">
        <v>67</v>
      </c>
      <c r="I38" s="824"/>
    </row>
    <row r="39" spans="1:9" ht="15.75">
      <c r="A39" s="1066"/>
      <c r="B39" s="1067"/>
      <c r="C39" s="1086"/>
      <c r="D39" s="173">
        <v>2310.83</v>
      </c>
      <c r="E39" s="831">
        <v>1946.32</v>
      </c>
      <c r="F39" s="173">
        <v>142.1</v>
      </c>
      <c r="G39" s="174" t="s">
        <v>126</v>
      </c>
      <c r="H39" s="174">
        <v>39</v>
      </c>
      <c r="I39" s="824">
        <v>0</v>
      </c>
    </row>
    <row r="40" spans="1:9" ht="15.75">
      <c r="A40" s="1065">
        <v>16</v>
      </c>
      <c r="B40" s="1067"/>
      <c r="C40" s="1086" t="s">
        <v>113</v>
      </c>
      <c r="D40" s="176"/>
      <c r="E40" s="173"/>
      <c r="F40" s="173"/>
      <c r="G40" s="174"/>
      <c r="H40" s="174"/>
      <c r="I40" s="179"/>
    </row>
    <row r="41" spans="1:9" ht="15.75">
      <c r="A41" s="1066"/>
      <c r="B41" s="1067"/>
      <c r="C41" s="1086"/>
      <c r="D41" s="173">
        <f>SUM(E40,E41)</f>
        <v>0</v>
      </c>
      <c r="E41" s="173"/>
      <c r="F41" s="173"/>
      <c r="G41" s="176" t="s">
        <v>126</v>
      </c>
      <c r="H41" s="176"/>
      <c r="I41" s="179"/>
    </row>
    <row r="42" spans="1:9" ht="15.75">
      <c r="A42" s="1065" t="s">
        <v>39</v>
      </c>
      <c r="B42" s="1067"/>
      <c r="C42" s="1086" t="s">
        <v>106</v>
      </c>
      <c r="D42" s="176"/>
      <c r="E42" s="173"/>
      <c r="F42" s="173"/>
      <c r="G42" s="176"/>
      <c r="H42" s="176"/>
      <c r="I42" s="179"/>
    </row>
    <row r="43" spans="1:9" ht="15.75">
      <c r="A43" s="1066"/>
      <c r="B43" s="1067"/>
      <c r="C43" s="1086"/>
      <c r="D43" s="173">
        <f>SUM(E42,E43)</f>
        <v>0</v>
      </c>
      <c r="E43" s="173"/>
      <c r="F43" s="173"/>
      <c r="G43" s="176" t="s">
        <v>126</v>
      </c>
      <c r="H43" s="176"/>
      <c r="I43" s="179"/>
    </row>
    <row r="44" spans="1:9" ht="15.75">
      <c r="A44" s="1065" t="s">
        <v>109</v>
      </c>
      <c r="B44" s="1067" t="s">
        <v>203</v>
      </c>
      <c r="C44" s="1086" t="s">
        <v>107</v>
      </c>
      <c r="D44" s="176">
        <v>12</v>
      </c>
      <c r="E44" s="173"/>
      <c r="F44" s="173">
        <v>1423.69</v>
      </c>
      <c r="G44" s="176">
        <v>5</v>
      </c>
      <c r="H44" s="176"/>
      <c r="I44" s="185" t="s">
        <v>429</v>
      </c>
    </row>
    <row r="45" spans="1:9" ht="15.75">
      <c r="A45" s="1066"/>
      <c r="B45" s="1067"/>
      <c r="C45" s="1086"/>
      <c r="D45" s="173">
        <f>SUM(E44,E45)</f>
        <v>1503.92</v>
      </c>
      <c r="E45" s="173">
        <v>1503.92</v>
      </c>
      <c r="F45" s="173">
        <v>80.23</v>
      </c>
      <c r="G45" s="176" t="s">
        <v>126</v>
      </c>
      <c r="H45" s="176"/>
      <c r="I45" s="179"/>
    </row>
    <row r="46" spans="1:9" ht="15.75">
      <c r="A46" s="1065" t="s">
        <v>111</v>
      </c>
      <c r="B46" s="1067"/>
      <c r="C46" s="1086" t="s">
        <v>108</v>
      </c>
      <c r="D46" s="176"/>
      <c r="E46" s="173"/>
      <c r="F46" s="173"/>
      <c r="G46" s="176"/>
      <c r="H46" s="176"/>
      <c r="I46" s="179"/>
    </row>
    <row r="47" spans="1:9" ht="15.75">
      <c r="A47" s="1066"/>
      <c r="B47" s="1067"/>
      <c r="C47" s="1086"/>
      <c r="D47" s="173">
        <f>SUM(E46,E47)</f>
        <v>0</v>
      </c>
      <c r="E47" s="173"/>
      <c r="F47" s="173"/>
      <c r="G47" s="174" t="s">
        <v>126</v>
      </c>
      <c r="H47" s="174"/>
      <c r="I47" s="179"/>
    </row>
    <row r="48" spans="1:9" ht="15.75">
      <c r="A48" s="821">
        <v>20</v>
      </c>
      <c r="B48" s="1067"/>
      <c r="C48" s="1086" t="s">
        <v>110</v>
      </c>
      <c r="D48" s="176"/>
      <c r="E48" s="173"/>
      <c r="F48" s="173"/>
      <c r="G48" s="178"/>
      <c r="H48" s="178"/>
      <c r="I48" s="179"/>
    </row>
    <row r="49" spans="1:9" ht="15.75">
      <c r="A49" s="822"/>
      <c r="B49" s="1067"/>
      <c r="C49" s="1086"/>
      <c r="D49" s="173">
        <f>SUM(E48,E49)</f>
        <v>0</v>
      </c>
      <c r="E49" s="173"/>
      <c r="F49" s="173"/>
      <c r="G49" s="176" t="s">
        <v>126</v>
      </c>
      <c r="H49" s="176"/>
      <c r="I49" s="179"/>
    </row>
    <row r="50" spans="1:9" ht="14.25" customHeight="1">
      <c r="A50" s="821">
        <v>21</v>
      </c>
      <c r="B50" s="1067"/>
      <c r="C50" s="1062" t="s">
        <v>112</v>
      </c>
      <c r="D50" s="834"/>
      <c r="E50" s="835"/>
      <c r="F50" s="835"/>
      <c r="G50" s="182"/>
      <c r="H50" s="182"/>
      <c r="I50" s="824"/>
    </row>
    <row r="51" spans="1:9" ht="15.75">
      <c r="A51" s="822"/>
      <c r="B51" s="1067"/>
      <c r="C51" s="1062"/>
      <c r="D51" s="834">
        <f>SUM(E50,E51)</f>
        <v>0</v>
      </c>
      <c r="E51" s="835"/>
      <c r="F51" s="835"/>
      <c r="G51" s="174" t="s">
        <v>126</v>
      </c>
      <c r="H51" s="174"/>
      <c r="I51" s="824"/>
    </row>
    <row r="52" spans="1:9" ht="15.75">
      <c r="A52" s="1065">
        <v>22</v>
      </c>
      <c r="B52" s="1064" t="s">
        <v>229</v>
      </c>
      <c r="C52" s="1060" t="s">
        <v>127</v>
      </c>
      <c r="D52" s="270">
        <v>1</v>
      </c>
      <c r="E52" s="176"/>
      <c r="F52" s="176"/>
      <c r="G52" s="174"/>
      <c r="H52" s="174"/>
      <c r="I52" s="825" t="s">
        <v>430</v>
      </c>
    </row>
    <row r="53" spans="1:9" ht="15.75">
      <c r="A53" s="1066"/>
      <c r="B53" s="1067"/>
      <c r="C53" s="1061"/>
      <c r="D53" s="271"/>
      <c r="E53" s="176"/>
      <c r="F53" s="176"/>
      <c r="G53" s="176" t="s">
        <v>126</v>
      </c>
      <c r="H53" s="176"/>
      <c r="I53" s="824"/>
    </row>
    <row r="54" spans="1:9" ht="15.75">
      <c r="A54" s="821">
        <v>23</v>
      </c>
      <c r="B54" s="819"/>
      <c r="C54" s="1060" t="s">
        <v>167</v>
      </c>
      <c r="D54" s="295"/>
      <c r="E54" s="176"/>
      <c r="F54" s="176"/>
      <c r="G54" s="176"/>
      <c r="H54" s="176"/>
      <c r="I54" s="179"/>
    </row>
    <row r="55" spans="1:9" ht="15.75">
      <c r="A55" s="822"/>
      <c r="B55" s="820"/>
      <c r="C55" s="1061"/>
      <c r="D55" s="296">
        <f>SUM(E54,E55)</f>
        <v>0</v>
      </c>
      <c r="E55" s="176"/>
      <c r="F55" s="176"/>
      <c r="G55" s="176"/>
      <c r="H55" s="176"/>
      <c r="I55" s="179"/>
    </row>
    <row r="56" spans="1:9" ht="15.75">
      <c r="A56" s="1065">
        <v>24</v>
      </c>
      <c r="B56" s="819"/>
      <c r="C56" s="1060" t="s">
        <v>168</v>
      </c>
      <c r="D56" s="295"/>
      <c r="E56" s="176"/>
      <c r="F56" s="176"/>
      <c r="G56" s="176"/>
      <c r="H56" s="176"/>
      <c r="I56" s="179"/>
    </row>
    <row r="57" spans="1:9" ht="15.75">
      <c r="A57" s="1066"/>
      <c r="B57" s="820"/>
      <c r="C57" s="1061"/>
      <c r="D57" s="296">
        <v>0</v>
      </c>
      <c r="E57" s="176"/>
      <c r="F57" s="176"/>
      <c r="G57" s="176"/>
      <c r="H57" s="176"/>
      <c r="I57" s="179"/>
    </row>
    <row r="58" spans="1:9" ht="15.75">
      <c r="A58" s="1065">
        <v>25</v>
      </c>
      <c r="B58" s="1067"/>
      <c r="C58" s="1060" t="s">
        <v>128</v>
      </c>
      <c r="D58" s="270"/>
      <c r="E58" s="176"/>
      <c r="F58" s="176"/>
      <c r="G58" s="176"/>
      <c r="H58" s="176"/>
      <c r="I58" s="179"/>
    </row>
    <row r="59" spans="1:9" ht="15.75">
      <c r="A59" s="1066"/>
      <c r="B59" s="1067"/>
      <c r="C59" s="1061"/>
      <c r="D59" s="271">
        <f>SUM(E58,E59)</f>
        <v>0</v>
      </c>
      <c r="E59" s="176"/>
      <c r="F59" s="176"/>
      <c r="G59" s="176" t="s">
        <v>126</v>
      </c>
      <c r="H59" s="176"/>
      <c r="I59" s="179"/>
    </row>
    <row r="60" spans="1:9" ht="15.75">
      <c r="A60" s="1065">
        <v>26</v>
      </c>
      <c r="B60" s="1067" t="s">
        <v>431</v>
      </c>
      <c r="C60" s="1060" t="s">
        <v>129</v>
      </c>
      <c r="D60" s="270">
        <v>3</v>
      </c>
      <c r="E60" s="176">
        <v>11.44</v>
      </c>
      <c r="F60" s="176">
        <v>11.44</v>
      </c>
      <c r="G60" s="176">
        <v>1</v>
      </c>
      <c r="H60" s="176"/>
      <c r="I60" s="824"/>
    </row>
    <row r="61" spans="1:9" ht="15.75">
      <c r="A61" s="1066"/>
      <c r="B61" s="1067"/>
      <c r="C61" s="1061"/>
      <c r="D61" s="271">
        <v>11.44</v>
      </c>
      <c r="E61" s="176"/>
      <c r="F61" s="176"/>
      <c r="G61" s="176" t="s">
        <v>126</v>
      </c>
      <c r="H61" s="176"/>
      <c r="I61" s="824"/>
    </row>
    <row r="62" spans="1:9" ht="15.75">
      <c r="A62" s="1065">
        <v>27</v>
      </c>
      <c r="B62" s="1063"/>
      <c r="C62" s="1060" t="s">
        <v>180</v>
      </c>
      <c r="D62" s="271"/>
      <c r="E62" s="176"/>
      <c r="F62" s="176"/>
      <c r="G62" s="176"/>
      <c r="H62" s="176"/>
      <c r="I62" s="179"/>
    </row>
    <row r="63" spans="1:9" ht="15.75">
      <c r="A63" s="1066"/>
      <c r="B63" s="1064"/>
      <c r="C63" s="1061"/>
      <c r="D63" s="271">
        <f>SUM(E62,E63)</f>
        <v>0</v>
      </c>
      <c r="E63" s="176"/>
      <c r="F63" s="176"/>
      <c r="G63" s="176" t="s">
        <v>126</v>
      </c>
      <c r="H63" s="176"/>
      <c r="I63" s="179"/>
    </row>
    <row r="64" spans="1:9" ht="15.75">
      <c r="A64" s="1065">
        <v>28</v>
      </c>
      <c r="B64" s="1067"/>
      <c r="C64" s="1060" t="s">
        <v>138</v>
      </c>
      <c r="D64" s="176"/>
      <c r="E64" s="176"/>
      <c r="F64" s="176"/>
      <c r="G64" s="176"/>
      <c r="H64" s="176"/>
      <c r="I64" s="179"/>
    </row>
    <row r="65" spans="1:9" ht="15.75">
      <c r="A65" s="1066"/>
      <c r="B65" s="1067"/>
      <c r="C65" s="1061"/>
      <c r="D65" s="272">
        <f>SUM(E64,E65)</f>
        <v>0</v>
      </c>
      <c r="E65" s="176"/>
      <c r="F65" s="176"/>
      <c r="G65" s="174" t="s">
        <v>126</v>
      </c>
      <c r="H65" s="174"/>
      <c r="I65" s="185" t="s">
        <v>181</v>
      </c>
    </row>
    <row r="66" spans="1:9" ht="15.75" customHeight="1">
      <c r="A66" s="1092" t="s">
        <v>58</v>
      </c>
      <c r="B66" s="1093"/>
      <c r="C66" s="1094"/>
      <c r="D66" s="836" t="s">
        <v>432</v>
      </c>
      <c r="E66" s="177">
        <f>SUM(E10,E12,E14,E16,E18,E20,E22,E24,E26,E28,E30,E32,E34,E36,E38,E40,E42,E44,E46,E48,E50,E52,E58,E60,E64,E54,E62)</f>
        <v>4418.3599999999997</v>
      </c>
      <c r="F66" s="177">
        <f>SUM(F10,F12,F14,F16,F18,F20,F22,F24,F26,F28,F30,F32,F34,F36,F38,F40,F42,F44,F46,F48,F50,F52,F58,F60,F64,F54,F62)</f>
        <v>18611.03</v>
      </c>
      <c r="G66" s="174">
        <f>SUM(G10,G12,G14,G16,G18,G20,G22,G24,G26,G28,G30,G32,G34,G36,G38,G40,G42,G44,G46,G48,G50,G52,G58,G60,G64,G54,G56,G62,)</f>
        <v>550</v>
      </c>
      <c r="H66" s="174">
        <f>SUM(H10,H12,H14,H16,H18,H20,H22,H24,H26,H28,H30,H32,H34,H36,H38,H40)</f>
        <v>716</v>
      </c>
      <c r="I66" s="179"/>
    </row>
    <row r="67" spans="1:9" ht="15.75">
      <c r="A67" s="1092"/>
      <c r="B67" s="1093"/>
      <c r="C67" s="1094"/>
      <c r="D67" s="177">
        <v>19740.68</v>
      </c>
      <c r="E67" s="177">
        <f>SUM(E11,E13,E15,E17,E19,E21,E23,E25,E27,E29,E31,E33,E35,E37,E39,E41,E43,E45,E47,E49,E51,E53,E59,E61,E65,E55,E63)</f>
        <v>15322.32</v>
      </c>
      <c r="F67" s="177">
        <f>SUM(F11,F13,F15,F17,F19,F21,F23,F25,F27,F29,F31,F33,F35,F37,F39,F41,F43,F45,F47,F49,F51,F53,F59,F61,F65,F55,F63)</f>
        <v>1129.6500000000001</v>
      </c>
      <c r="G67" s="176" t="s">
        <v>126</v>
      </c>
      <c r="H67" s="174">
        <f>SUM(H11,H13,H15,H17,H19,H21,H23,H25,H27,H29,H31,H33,H35,H37,H39,H41)</f>
        <v>404</v>
      </c>
      <c r="I67" s="179"/>
    </row>
    <row r="69" spans="1:9">
      <c r="B69" s="187" t="s">
        <v>132</v>
      </c>
    </row>
    <row r="70" spans="1:9" ht="18.75" customHeight="1">
      <c r="B70" s="297" t="s">
        <v>169</v>
      </c>
      <c r="G70" s="102"/>
      <c r="H70" s="102"/>
    </row>
    <row r="71" spans="1:9">
      <c r="E71" s="187" t="s">
        <v>433</v>
      </c>
    </row>
    <row r="72" spans="1:9">
      <c r="B72" s="187" t="s">
        <v>141</v>
      </c>
      <c r="E72" s="187" t="s">
        <v>434</v>
      </c>
    </row>
  </sheetData>
  <mergeCells count="90">
    <mergeCell ref="A66:C67"/>
    <mergeCell ref="A46:A47"/>
    <mergeCell ref="C46:C47"/>
    <mergeCell ref="C48:C49"/>
    <mergeCell ref="C58:C59"/>
    <mergeCell ref="A58:A59"/>
    <mergeCell ref="A64:A65"/>
    <mergeCell ref="A52:A53"/>
    <mergeCell ref="C52:C53"/>
    <mergeCell ref="C60:C61"/>
    <mergeCell ref="A60:A61"/>
    <mergeCell ref="C64:C65"/>
    <mergeCell ref="B46:B47"/>
    <mergeCell ref="B52:B53"/>
    <mergeCell ref="A56:A57"/>
    <mergeCell ref="C62:C63"/>
    <mergeCell ref="C44:C45"/>
    <mergeCell ref="A38:A39"/>
    <mergeCell ref="C38:C39"/>
    <mergeCell ref="A40:A41"/>
    <mergeCell ref="C40:C41"/>
    <mergeCell ref="A42:A43"/>
    <mergeCell ref="C42:C43"/>
    <mergeCell ref="A44:A45"/>
    <mergeCell ref="B38:B39"/>
    <mergeCell ref="B40:B41"/>
    <mergeCell ref="B42:B43"/>
    <mergeCell ref="B44:B45"/>
    <mergeCell ref="A32:A33"/>
    <mergeCell ref="C32:C33"/>
    <mergeCell ref="B32:B33"/>
    <mergeCell ref="C36:C37"/>
    <mergeCell ref="C34:C35"/>
    <mergeCell ref="A34:A35"/>
    <mergeCell ref="A36:A37"/>
    <mergeCell ref="B34:B35"/>
    <mergeCell ref="B36:B37"/>
    <mergeCell ref="A26:A27"/>
    <mergeCell ref="C26:C27"/>
    <mergeCell ref="A28:A29"/>
    <mergeCell ref="C28:C29"/>
    <mergeCell ref="B30:B31"/>
    <mergeCell ref="B26:B27"/>
    <mergeCell ref="B28:B29"/>
    <mergeCell ref="A30:A31"/>
    <mergeCell ref="C30:C31"/>
    <mergeCell ref="A22:A23"/>
    <mergeCell ref="C22:C23"/>
    <mergeCell ref="A24:A25"/>
    <mergeCell ref="C24:C25"/>
    <mergeCell ref="A20:A21"/>
    <mergeCell ref="C20:C21"/>
    <mergeCell ref="B22:B23"/>
    <mergeCell ref="B24:B25"/>
    <mergeCell ref="A10:A11"/>
    <mergeCell ref="C10:C11"/>
    <mergeCell ref="A4:A9"/>
    <mergeCell ref="C4:C9"/>
    <mergeCell ref="A18:A19"/>
    <mergeCell ref="C18:C19"/>
    <mergeCell ref="A14:A15"/>
    <mergeCell ref="C14:C15"/>
    <mergeCell ref="A16:A17"/>
    <mergeCell ref="C16:C17"/>
    <mergeCell ref="A12:A13"/>
    <mergeCell ref="C12:C13"/>
    <mergeCell ref="B4:B9"/>
    <mergeCell ref="B10:B11"/>
    <mergeCell ref="B12:B13"/>
    <mergeCell ref="B14:B15"/>
    <mergeCell ref="I4:I9"/>
    <mergeCell ref="E5:F6"/>
    <mergeCell ref="G5:G8"/>
    <mergeCell ref="H5:H6"/>
    <mergeCell ref="H7:H8"/>
    <mergeCell ref="B16:B17"/>
    <mergeCell ref="B18:B19"/>
    <mergeCell ref="D4:H4"/>
    <mergeCell ref="D8:D9"/>
    <mergeCell ref="B20:B21"/>
    <mergeCell ref="B64:B65"/>
    <mergeCell ref="B48:B49"/>
    <mergeCell ref="B50:B51"/>
    <mergeCell ref="B58:B59"/>
    <mergeCell ref="B60:B61"/>
    <mergeCell ref="C56:C57"/>
    <mergeCell ref="C54:C55"/>
    <mergeCell ref="C50:C51"/>
    <mergeCell ref="B62:B63"/>
    <mergeCell ref="A62:A63"/>
  </mergeCells>
  <phoneticPr fontId="9" type="noConversion"/>
  <pageMargins left="0.47" right="0.19685039370078741" top="0.27559055118110237" bottom="0.27559055118110237" header="0.23622047244094491" footer="0.15748031496062992"/>
  <pageSetup paperSize="8" scale="64"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74"/>
  <sheetViews>
    <sheetView view="pageBreakPreview" zoomScale="60" workbookViewId="0">
      <selection activeCell="B54" sqref="B54"/>
    </sheetView>
  </sheetViews>
  <sheetFormatPr defaultRowHeight="12.75"/>
  <cols>
    <col min="1" max="1" width="7.85546875" style="196" customWidth="1"/>
    <col min="2" max="2" width="19" customWidth="1"/>
    <col min="3" max="3" width="16.85546875" customWidth="1"/>
    <col min="4" max="4" width="39" customWidth="1"/>
    <col min="5" max="5" width="28.140625" customWidth="1"/>
    <col min="6" max="7" width="19" customWidth="1"/>
    <col min="8" max="8" width="54.28515625" customWidth="1"/>
  </cols>
  <sheetData>
    <row r="1" spans="1:8" s="106" customFormat="1" ht="15.75">
      <c r="A1" s="1095" t="s">
        <v>163</v>
      </c>
      <c r="B1" s="1095"/>
      <c r="C1" s="1095"/>
      <c r="D1" s="1095"/>
      <c r="E1" s="1095"/>
      <c r="F1" s="1095"/>
      <c r="G1" s="1095"/>
      <c r="H1" s="1095"/>
    </row>
    <row r="2" spans="1:8">
      <c r="A2" s="323"/>
      <c r="B2" s="198"/>
      <c r="C2" s="198"/>
      <c r="D2" s="326"/>
      <c r="E2" s="327"/>
      <c r="F2" s="324" t="s">
        <v>157</v>
      </c>
      <c r="G2" s="324"/>
      <c r="H2" s="325"/>
    </row>
    <row r="3" spans="1:8" ht="15.75" thickBot="1">
      <c r="A3" s="329" t="s">
        <v>0</v>
      </c>
      <c r="B3" s="330"/>
      <c r="C3" s="300"/>
      <c r="D3" s="328"/>
      <c r="E3" s="331"/>
      <c r="F3" s="332" t="s">
        <v>177</v>
      </c>
      <c r="G3" s="332"/>
      <c r="H3" s="333"/>
    </row>
    <row r="4" spans="1:8" ht="33" customHeight="1">
      <c r="A4" s="909" t="s">
        <v>86</v>
      </c>
      <c r="B4" s="910" t="s">
        <v>117</v>
      </c>
      <c r="C4" s="910" t="s">
        <v>85</v>
      </c>
      <c r="D4" s="910" t="s">
        <v>83</v>
      </c>
      <c r="E4" s="910" t="s">
        <v>84</v>
      </c>
      <c r="F4" s="910" t="s">
        <v>118</v>
      </c>
      <c r="G4" s="910" t="s">
        <v>118</v>
      </c>
      <c r="H4" s="911" t="s">
        <v>540</v>
      </c>
    </row>
    <row r="5" spans="1:8" s="114" customFormat="1" ht="18" customHeight="1" thickBot="1">
      <c r="A5" s="925">
        <v>1</v>
      </c>
      <c r="B5" s="925" t="s">
        <v>214</v>
      </c>
      <c r="C5" s="926" t="s">
        <v>435</v>
      </c>
      <c r="D5" s="926" t="s">
        <v>436</v>
      </c>
      <c r="E5" s="926" t="s">
        <v>437</v>
      </c>
      <c r="F5" s="926">
        <v>505.61</v>
      </c>
      <c r="G5" s="926">
        <v>505.61</v>
      </c>
      <c r="H5" s="926" t="s">
        <v>539</v>
      </c>
    </row>
    <row r="6" spans="1:8" s="114" customFormat="1" ht="18" customHeight="1" thickTop="1">
      <c r="A6" s="927">
        <v>2</v>
      </c>
      <c r="B6" s="927" t="s">
        <v>215</v>
      </c>
      <c r="C6" s="1096" t="s">
        <v>438</v>
      </c>
      <c r="D6" s="1096" t="s">
        <v>439</v>
      </c>
      <c r="E6" s="928" t="s">
        <v>437</v>
      </c>
      <c r="F6" s="928">
        <v>850.48</v>
      </c>
      <c r="G6" s="937"/>
      <c r="H6" s="1096" t="s">
        <v>535</v>
      </c>
    </row>
    <row r="7" spans="1:8" s="114" customFormat="1" ht="18" customHeight="1">
      <c r="A7" s="912">
        <v>3</v>
      </c>
      <c r="B7" s="912" t="s">
        <v>224</v>
      </c>
      <c r="C7" s="1097"/>
      <c r="D7" s="1097"/>
      <c r="E7" s="923" t="s">
        <v>440</v>
      </c>
      <c r="F7" s="922">
        <v>1818.73</v>
      </c>
      <c r="G7" s="938"/>
      <c r="H7" s="1097"/>
    </row>
    <row r="8" spans="1:8" s="114" customFormat="1" ht="18" customHeight="1">
      <c r="A8" s="912">
        <v>4</v>
      </c>
      <c r="B8" s="912" t="s">
        <v>224</v>
      </c>
      <c r="C8" s="1097"/>
      <c r="D8" s="1097"/>
      <c r="E8" s="1099" t="s">
        <v>437</v>
      </c>
      <c r="F8" s="922">
        <v>2582.8000000000002</v>
      </c>
      <c r="G8" s="938">
        <v>5548.55</v>
      </c>
      <c r="H8" s="1097"/>
    </row>
    <row r="9" spans="1:8" s="114" customFormat="1" ht="18" customHeight="1">
      <c r="A9" s="912">
        <v>5</v>
      </c>
      <c r="B9" s="912" t="s">
        <v>214</v>
      </c>
      <c r="C9" s="1097"/>
      <c r="D9" s="1097"/>
      <c r="E9" s="1097"/>
      <c r="F9" s="921">
        <v>188.96</v>
      </c>
      <c r="G9" s="924"/>
      <c r="H9" s="1097"/>
    </row>
    <row r="10" spans="1:8" s="114" customFormat="1" ht="18" customHeight="1" thickBot="1">
      <c r="A10" s="925">
        <v>6</v>
      </c>
      <c r="B10" s="925" t="s">
        <v>210</v>
      </c>
      <c r="C10" s="1098"/>
      <c r="D10" s="1098"/>
      <c r="E10" s="1098"/>
      <c r="F10" s="926">
        <v>107.58</v>
      </c>
      <c r="G10" s="936"/>
      <c r="H10" s="1098"/>
    </row>
    <row r="11" spans="1:8" s="114" customFormat="1" ht="18" customHeight="1" thickTop="1">
      <c r="A11" s="927">
        <v>7</v>
      </c>
      <c r="B11" s="927" t="s">
        <v>219</v>
      </c>
      <c r="C11" s="1096" t="s">
        <v>441</v>
      </c>
      <c r="D11" s="1096" t="s">
        <v>442</v>
      </c>
      <c r="E11" s="1096" t="s">
        <v>440</v>
      </c>
      <c r="F11" s="928">
        <v>35</v>
      </c>
      <c r="G11" s="937"/>
      <c r="H11" s="1096" t="s">
        <v>539</v>
      </c>
    </row>
    <row r="12" spans="1:8" s="114" customFormat="1" ht="18" customHeight="1">
      <c r="A12" s="912">
        <v>8</v>
      </c>
      <c r="B12" s="912" t="s">
        <v>202</v>
      </c>
      <c r="C12" s="1097"/>
      <c r="D12" s="1097"/>
      <c r="E12" s="1097"/>
      <c r="F12" s="922">
        <v>2177.59</v>
      </c>
      <c r="G12" s="938"/>
      <c r="H12" s="1097"/>
    </row>
    <row r="13" spans="1:8" s="114" customFormat="1" ht="18" customHeight="1">
      <c r="A13" s="912">
        <v>9</v>
      </c>
      <c r="B13" s="912" t="s">
        <v>212</v>
      </c>
      <c r="C13" s="1097"/>
      <c r="D13" s="1097"/>
      <c r="E13" s="1097"/>
      <c r="F13" s="921">
        <v>61.56</v>
      </c>
      <c r="G13" s="924"/>
      <c r="H13" s="1097"/>
    </row>
    <row r="14" spans="1:8" s="114" customFormat="1" ht="18" customHeight="1">
      <c r="A14" s="912">
        <v>10</v>
      </c>
      <c r="B14" s="912" t="s">
        <v>198</v>
      </c>
      <c r="C14" s="1097"/>
      <c r="D14" s="1097"/>
      <c r="E14" s="1097"/>
      <c r="F14" s="921">
        <v>154.33000000000001</v>
      </c>
      <c r="G14" s="938">
        <f>SUM(F14,F13,F12,F11,F15,F16,F17,F18)</f>
        <v>9893.34</v>
      </c>
      <c r="H14" s="1097"/>
    </row>
    <row r="15" spans="1:8" s="114" customFormat="1" ht="18" customHeight="1">
      <c r="A15" s="912">
        <v>11</v>
      </c>
      <c r="B15" s="912" t="s">
        <v>205</v>
      </c>
      <c r="C15" s="1097"/>
      <c r="D15" s="1097"/>
      <c r="E15" s="1097"/>
      <c r="F15" s="922">
        <v>2885.51</v>
      </c>
      <c r="G15" s="938"/>
      <c r="H15" s="1097"/>
    </row>
    <row r="16" spans="1:8" s="114" customFormat="1" ht="18" customHeight="1">
      <c r="A16" s="912">
        <v>12</v>
      </c>
      <c r="B16" s="912" t="s">
        <v>226</v>
      </c>
      <c r="C16" s="1097"/>
      <c r="D16" s="1097"/>
      <c r="E16" s="1097"/>
      <c r="F16" s="922">
        <v>1550.65</v>
      </c>
      <c r="G16" s="938"/>
      <c r="H16" s="1097"/>
    </row>
    <row r="17" spans="1:8" s="114" customFormat="1" ht="18" customHeight="1">
      <c r="A17" s="912">
        <v>13</v>
      </c>
      <c r="B17" s="912" t="s">
        <v>213</v>
      </c>
      <c r="C17" s="1097"/>
      <c r="D17" s="1097"/>
      <c r="E17" s="1097"/>
      <c r="F17" s="922">
        <v>1651.93</v>
      </c>
      <c r="G17" s="938"/>
      <c r="H17" s="1097"/>
    </row>
    <row r="18" spans="1:8" s="114" customFormat="1" ht="18" customHeight="1" thickBot="1">
      <c r="A18" s="925">
        <v>14</v>
      </c>
      <c r="B18" s="925" t="s">
        <v>208</v>
      </c>
      <c r="C18" s="1098"/>
      <c r="D18" s="1098"/>
      <c r="E18" s="1098"/>
      <c r="F18" s="929">
        <v>1376.77</v>
      </c>
      <c r="G18" s="939"/>
      <c r="H18" s="1098"/>
    </row>
    <row r="19" spans="1:8" s="114" customFormat="1" ht="18" customHeight="1" thickTop="1">
      <c r="A19" s="927">
        <v>15</v>
      </c>
      <c r="B19" s="927" t="s">
        <v>206</v>
      </c>
      <c r="C19" s="1096" t="s">
        <v>443</v>
      </c>
      <c r="D19" s="1096" t="s">
        <v>444</v>
      </c>
      <c r="E19" s="1096" t="s">
        <v>437</v>
      </c>
      <c r="F19" s="928">
        <v>54.58</v>
      </c>
      <c r="G19" s="937"/>
      <c r="H19" s="1096" t="s">
        <v>535</v>
      </c>
    </row>
    <row r="20" spans="1:8" s="114" customFormat="1" ht="18" customHeight="1">
      <c r="A20" s="912">
        <v>16</v>
      </c>
      <c r="B20" s="912" t="s">
        <v>228</v>
      </c>
      <c r="C20" s="1097"/>
      <c r="D20" s="1097"/>
      <c r="E20" s="1100"/>
      <c r="F20" s="921">
        <v>802.49</v>
      </c>
      <c r="G20" s="924">
        <f>SUM(F20,F19,F21,F22)</f>
        <v>1451.81</v>
      </c>
      <c r="H20" s="1097"/>
    </row>
    <row r="21" spans="1:8" s="114" customFormat="1" ht="18" customHeight="1">
      <c r="A21" s="912">
        <v>17</v>
      </c>
      <c r="B21" s="912" t="s">
        <v>228</v>
      </c>
      <c r="C21" s="1097"/>
      <c r="D21" s="1097"/>
      <c r="E21" s="1099" t="s">
        <v>440</v>
      </c>
      <c r="F21" s="921">
        <v>63.63</v>
      </c>
      <c r="G21" s="924"/>
      <c r="H21" s="1097"/>
    </row>
    <row r="22" spans="1:8" s="114" customFormat="1" ht="18" customHeight="1" thickBot="1">
      <c r="A22" s="925">
        <v>18</v>
      </c>
      <c r="B22" s="925" t="s">
        <v>206</v>
      </c>
      <c r="C22" s="1098"/>
      <c r="D22" s="1098"/>
      <c r="E22" s="1098"/>
      <c r="F22" s="926">
        <v>531.11</v>
      </c>
      <c r="G22" s="936"/>
      <c r="H22" s="1098"/>
    </row>
    <row r="23" spans="1:8" s="114" customFormat="1" ht="18" customHeight="1" thickTop="1" thickBot="1">
      <c r="A23" s="930">
        <v>19</v>
      </c>
      <c r="B23" s="930" t="s">
        <v>218</v>
      </c>
      <c r="C23" s="931" t="s">
        <v>445</v>
      </c>
      <c r="D23" s="931" t="s">
        <v>446</v>
      </c>
      <c r="E23" s="931" t="s">
        <v>440</v>
      </c>
      <c r="F23" s="931">
        <v>893.88</v>
      </c>
      <c r="G23" s="931">
        <v>893.88</v>
      </c>
      <c r="H23" s="931" t="s">
        <v>539</v>
      </c>
    </row>
    <row r="24" spans="1:8" s="114" customFormat="1" ht="18" customHeight="1" thickTop="1" thickBot="1">
      <c r="A24" s="930">
        <v>20</v>
      </c>
      <c r="B24" s="930" t="s">
        <v>218</v>
      </c>
      <c r="C24" s="931" t="s">
        <v>447</v>
      </c>
      <c r="D24" s="931" t="s">
        <v>448</v>
      </c>
      <c r="E24" s="931" t="s">
        <v>440</v>
      </c>
      <c r="F24" s="931">
        <v>94.09</v>
      </c>
      <c r="G24" s="931">
        <v>94.09</v>
      </c>
      <c r="H24" s="931" t="s">
        <v>539</v>
      </c>
    </row>
    <row r="25" spans="1:8" s="114" customFormat="1" ht="18" customHeight="1" thickTop="1">
      <c r="A25" s="927">
        <v>21</v>
      </c>
      <c r="B25" s="927" t="s">
        <v>207</v>
      </c>
      <c r="C25" s="1096" t="s">
        <v>449</v>
      </c>
      <c r="D25" s="1096" t="s">
        <v>450</v>
      </c>
      <c r="E25" s="1096" t="s">
        <v>440</v>
      </c>
      <c r="F25" s="928">
        <v>113.1</v>
      </c>
      <c r="G25" s="937"/>
      <c r="H25" s="1096" t="s">
        <v>539</v>
      </c>
    </row>
    <row r="26" spans="1:8" s="114" customFormat="1" ht="18" customHeight="1">
      <c r="A26" s="912">
        <v>22</v>
      </c>
      <c r="B26" s="912" t="s">
        <v>201</v>
      </c>
      <c r="C26" s="1097"/>
      <c r="D26" s="1097"/>
      <c r="E26" s="1097"/>
      <c r="F26" s="921">
        <v>3540.71</v>
      </c>
      <c r="G26" s="938">
        <f>SUM(F26,F25,F27)</f>
        <v>17193.439999999999</v>
      </c>
      <c r="H26" s="1097"/>
    </row>
    <row r="27" spans="1:8" s="114" customFormat="1" ht="18" customHeight="1" thickBot="1">
      <c r="A27" s="925">
        <v>23</v>
      </c>
      <c r="B27" s="925" t="s">
        <v>221</v>
      </c>
      <c r="C27" s="1098"/>
      <c r="D27" s="1098"/>
      <c r="E27" s="1098"/>
      <c r="F27" s="929">
        <v>13539.63</v>
      </c>
      <c r="G27" s="939"/>
      <c r="H27" s="1098"/>
    </row>
    <row r="28" spans="1:8" s="114" customFormat="1" ht="18" customHeight="1" thickTop="1">
      <c r="A28" s="927">
        <v>24</v>
      </c>
      <c r="B28" s="927" t="s">
        <v>200</v>
      </c>
      <c r="C28" s="1096" t="s">
        <v>451</v>
      </c>
      <c r="D28" s="1096" t="s">
        <v>452</v>
      </c>
      <c r="E28" s="1096" t="s">
        <v>440</v>
      </c>
      <c r="F28" s="928">
        <v>15891.69</v>
      </c>
      <c r="G28" s="937"/>
      <c r="H28" s="1096" t="s">
        <v>539</v>
      </c>
    </row>
    <row r="29" spans="1:8" s="114" customFormat="1" ht="18" customHeight="1">
      <c r="A29" s="912">
        <v>25</v>
      </c>
      <c r="B29" s="912" t="s">
        <v>196</v>
      </c>
      <c r="C29" s="1097"/>
      <c r="D29" s="1097"/>
      <c r="E29" s="1097"/>
      <c r="F29" s="922">
        <v>6830.03</v>
      </c>
      <c r="G29" s="938"/>
      <c r="H29" s="1097"/>
    </row>
    <row r="30" spans="1:8" s="114" customFormat="1" ht="18" customHeight="1">
      <c r="A30" s="912">
        <v>26</v>
      </c>
      <c r="B30" s="912" t="s">
        <v>226</v>
      </c>
      <c r="C30" s="1097"/>
      <c r="D30" s="1097"/>
      <c r="E30" s="1097"/>
      <c r="F30" s="922">
        <v>5477.47</v>
      </c>
      <c r="G30" s="938">
        <f>SUM(F30,F29,F28,F31,F32)</f>
        <v>36971.71</v>
      </c>
      <c r="H30" s="1097"/>
    </row>
    <row r="31" spans="1:8" s="114" customFormat="1" ht="18" customHeight="1">
      <c r="A31" s="912">
        <v>27</v>
      </c>
      <c r="B31" s="912" t="s">
        <v>218</v>
      </c>
      <c r="C31" s="1097"/>
      <c r="D31" s="1097"/>
      <c r="E31" s="1097"/>
      <c r="F31" s="922">
        <v>6897.34</v>
      </c>
      <c r="G31" s="938"/>
      <c r="H31" s="1097"/>
    </row>
    <row r="32" spans="1:8" s="114" customFormat="1" ht="18" customHeight="1" thickBot="1">
      <c r="A32" s="925">
        <v>28</v>
      </c>
      <c r="B32" s="925" t="s">
        <v>213</v>
      </c>
      <c r="C32" s="1098"/>
      <c r="D32" s="1098"/>
      <c r="E32" s="1098"/>
      <c r="F32" s="929">
        <v>1875.18</v>
      </c>
      <c r="G32" s="939"/>
      <c r="H32" s="1098"/>
    </row>
    <row r="33" spans="1:8" s="114" customFormat="1" ht="18" customHeight="1" thickTop="1">
      <c r="A33" s="927">
        <v>29</v>
      </c>
      <c r="B33" s="927" t="s">
        <v>217</v>
      </c>
      <c r="C33" s="1096" t="s">
        <v>453</v>
      </c>
      <c r="D33" s="1096" t="s">
        <v>454</v>
      </c>
      <c r="E33" s="1096" t="s">
        <v>440</v>
      </c>
      <c r="F33" s="932">
        <v>19102.57</v>
      </c>
      <c r="G33" s="940"/>
      <c r="H33" s="1096" t="s">
        <v>539</v>
      </c>
    </row>
    <row r="34" spans="1:8" s="114" customFormat="1" ht="18" customHeight="1">
      <c r="A34" s="912">
        <v>30</v>
      </c>
      <c r="B34" s="912" t="s">
        <v>204</v>
      </c>
      <c r="C34" s="1097"/>
      <c r="D34" s="1097"/>
      <c r="E34" s="1097"/>
      <c r="F34" s="921">
        <v>7.1</v>
      </c>
      <c r="G34" s="924"/>
      <c r="H34" s="1097"/>
    </row>
    <row r="35" spans="1:8" s="114" customFormat="1" ht="18" customHeight="1">
      <c r="A35" s="912">
        <v>31</v>
      </c>
      <c r="B35" s="912" t="s">
        <v>220</v>
      </c>
      <c r="C35" s="1097"/>
      <c r="D35" s="1097"/>
      <c r="E35" s="1097"/>
      <c r="F35" s="922">
        <v>19939.95</v>
      </c>
      <c r="G35" s="938">
        <f>SUM(F35,F34,F33,F36,F37,F38)</f>
        <v>46837.979999999996</v>
      </c>
      <c r="H35" s="1097"/>
    </row>
    <row r="36" spans="1:8" s="114" customFormat="1" ht="18" customHeight="1">
      <c r="A36" s="912">
        <v>32</v>
      </c>
      <c r="B36" s="912" t="s">
        <v>222</v>
      </c>
      <c r="C36" s="1097"/>
      <c r="D36" s="1097"/>
      <c r="E36" s="1097"/>
      <c r="F36" s="921">
        <v>889.68</v>
      </c>
      <c r="G36" s="924"/>
      <c r="H36" s="1097"/>
    </row>
    <row r="37" spans="1:8" s="114" customFormat="1" ht="18" customHeight="1">
      <c r="A37" s="912">
        <v>33</v>
      </c>
      <c r="B37" s="912" t="s">
        <v>209</v>
      </c>
      <c r="C37" s="1097"/>
      <c r="D37" s="1097"/>
      <c r="E37" s="1097"/>
      <c r="F37" s="922">
        <v>6882.86</v>
      </c>
      <c r="G37" s="938"/>
      <c r="H37" s="1097"/>
    </row>
    <row r="38" spans="1:8" s="114" customFormat="1" ht="18" customHeight="1" thickBot="1">
      <c r="A38" s="925">
        <v>34</v>
      </c>
      <c r="B38" s="925" t="s">
        <v>225</v>
      </c>
      <c r="C38" s="1098"/>
      <c r="D38" s="1098"/>
      <c r="E38" s="1098"/>
      <c r="F38" s="926">
        <v>15.82</v>
      </c>
      <c r="G38" s="936"/>
      <c r="H38" s="1098"/>
    </row>
    <row r="39" spans="1:8" s="114" customFormat="1" ht="18" customHeight="1" thickTop="1" thickBot="1">
      <c r="A39" s="930">
        <v>35</v>
      </c>
      <c r="B39" s="930" t="s">
        <v>214</v>
      </c>
      <c r="C39" s="931" t="s">
        <v>455</v>
      </c>
      <c r="D39" s="931" t="s">
        <v>456</v>
      </c>
      <c r="E39" s="931" t="s">
        <v>437</v>
      </c>
      <c r="F39" s="931">
        <v>130.24</v>
      </c>
      <c r="G39" s="931">
        <v>130.24</v>
      </c>
      <c r="H39" s="931" t="s">
        <v>535</v>
      </c>
    </row>
    <row r="40" spans="1:8" s="114" customFormat="1" ht="18" customHeight="1" thickTop="1">
      <c r="A40" s="927">
        <v>36</v>
      </c>
      <c r="B40" s="927" t="s">
        <v>204</v>
      </c>
      <c r="C40" s="1096" t="s">
        <v>457</v>
      </c>
      <c r="D40" s="1096" t="s">
        <v>458</v>
      </c>
      <c r="E40" s="1096" t="s">
        <v>440</v>
      </c>
      <c r="F40" s="928">
        <v>6084.15</v>
      </c>
      <c r="G40" s="937"/>
      <c r="H40" s="1096" t="s">
        <v>539</v>
      </c>
    </row>
    <row r="41" spans="1:8" s="114" customFormat="1" ht="18" customHeight="1">
      <c r="A41" s="912">
        <v>37</v>
      </c>
      <c r="B41" s="912" t="s">
        <v>211</v>
      </c>
      <c r="C41" s="1097"/>
      <c r="D41" s="1097"/>
      <c r="E41" s="1097"/>
      <c r="F41" s="922">
        <v>10654.23</v>
      </c>
      <c r="G41" s="938"/>
      <c r="H41" s="1097"/>
    </row>
    <row r="42" spans="1:8" s="114" customFormat="1" ht="18" customHeight="1">
      <c r="A42" s="912">
        <v>38</v>
      </c>
      <c r="B42" s="912" t="s">
        <v>212</v>
      </c>
      <c r="C42" s="1097"/>
      <c r="D42" s="1097"/>
      <c r="E42" s="1097"/>
      <c r="F42" s="922">
        <v>15626.18</v>
      </c>
      <c r="G42" s="938"/>
      <c r="H42" s="1097"/>
    </row>
    <row r="43" spans="1:8" s="114" customFormat="1" ht="18" customHeight="1">
      <c r="A43" s="912">
        <v>39</v>
      </c>
      <c r="B43" s="912" t="s">
        <v>12</v>
      </c>
      <c r="C43" s="1097"/>
      <c r="D43" s="1097"/>
      <c r="E43" s="1097"/>
      <c r="F43" s="922">
        <v>6298.74</v>
      </c>
      <c r="G43" s="938">
        <f>SUM(F43,F42,F41,F40,F44,F45,F46,F47)</f>
        <v>90403.359999999986</v>
      </c>
      <c r="H43" s="1097"/>
    </row>
    <row r="44" spans="1:8" s="114" customFormat="1" ht="18" customHeight="1">
      <c r="A44" s="912">
        <v>40</v>
      </c>
      <c r="B44" s="912" t="s">
        <v>229</v>
      </c>
      <c r="C44" s="1097"/>
      <c r="D44" s="1097"/>
      <c r="E44" s="1097"/>
      <c r="F44" s="922">
        <v>3445.7</v>
      </c>
      <c r="G44" s="938"/>
      <c r="H44" s="1097"/>
    </row>
    <row r="45" spans="1:8" s="114" customFormat="1" ht="18" customHeight="1">
      <c r="A45" s="912">
        <v>41</v>
      </c>
      <c r="B45" s="912" t="s">
        <v>222</v>
      </c>
      <c r="C45" s="1097"/>
      <c r="D45" s="1097"/>
      <c r="E45" s="1097"/>
      <c r="F45" s="922">
        <v>7740.85</v>
      </c>
      <c r="G45" s="938"/>
      <c r="H45" s="1097"/>
    </row>
    <row r="46" spans="1:8" s="114" customFormat="1" ht="18" customHeight="1">
      <c r="A46" s="912">
        <v>42</v>
      </c>
      <c r="B46" s="912" t="s">
        <v>203</v>
      </c>
      <c r="C46" s="1097"/>
      <c r="D46" s="1097"/>
      <c r="E46" s="1097"/>
      <c r="F46" s="922">
        <v>29595.58</v>
      </c>
      <c r="G46" s="938"/>
      <c r="H46" s="1097"/>
    </row>
    <row r="47" spans="1:8" s="114" customFormat="1" ht="18" customHeight="1" thickBot="1">
      <c r="A47" s="925">
        <v>43</v>
      </c>
      <c r="B47" s="925" t="s">
        <v>224</v>
      </c>
      <c r="C47" s="1098"/>
      <c r="D47" s="1098"/>
      <c r="E47" s="1098"/>
      <c r="F47" s="929">
        <v>10957.93</v>
      </c>
      <c r="G47" s="939"/>
      <c r="H47" s="1098"/>
    </row>
    <row r="48" spans="1:8" s="114" customFormat="1" ht="18" customHeight="1" thickTop="1" thickBot="1">
      <c r="A48" s="930">
        <v>44</v>
      </c>
      <c r="B48" s="930" t="s">
        <v>226</v>
      </c>
      <c r="C48" s="931" t="s">
        <v>459</v>
      </c>
      <c r="D48" s="931" t="s">
        <v>460</v>
      </c>
      <c r="E48" s="931" t="s">
        <v>440</v>
      </c>
      <c r="F48" s="931">
        <v>0.04</v>
      </c>
      <c r="G48" s="931">
        <v>0.04</v>
      </c>
      <c r="H48" s="931" t="s">
        <v>539</v>
      </c>
    </row>
    <row r="49" spans="1:9" s="114" customFormat="1" ht="18" customHeight="1" thickTop="1" thickBot="1">
      <c r="A49" s="933" t="s">
        <v>87</v>
      </c>
      <c r="B49" s="934"/>
      <c r="C49" s="935"/>
      <c r="D49" s="301" t="s">
        <v>88</v>
      </c>
      <c r="E49" s="301" t="s">
        <v>88</v>
      </c>
      <c r="F49" s="302">
        <f>SUM(F5:F48)</f>
        <v>209924.05000000002</v>
      </c>
      <c r="G49" s="302">
        <f>SUM(G48,G43,G39,G35,G30,G26,G24,G23,G20,G14,G8,G5)</f>
        <v>209924.04999999996</v>
      </c>
      <c r="H49" s="302"/>
    </row>
    <row r="50" spans="1:9" s="114" customFormat="1" ht="18" customHeight="1">
      <c r="A50" s="823"/>
      <c r="B50" s="104"/>
      <c r="C50" s="104"/>
      <c r="D50" s="104"/>
      <c r="E50" s="104"/>
      <c r="F50" s="104"/>
      <c r="G50" s="104"/>
      <c r="H50" s="104"/>
      <c r="I50" s="104"/>
    </row>
    <row r="51" spans="1:9" s="114" customFormat="1" ht="18" customHeight="1">
      <c r="A51" s="194" t="s">
        <v>119</v>
      </c>
      <c r="B51" s="104" t="s">
        <v>130</v>
      </c>
      <c r="C51" s="104"/>
      <c r="D51" s="104"/>
      <c r="E51" s="104"/>
      <c r="F51" s="104"/>
      <c r="G51" s="104"/>
      <c r="H51" s="104"/>
      <c r="I51" s="104"/>
    </row>
    <row r="52" spans="1:9" s="114" customFormat="1" ht="18" customHeight="1">
      <c r="A52" s="195" t="s">
        <v>120</v>
      </c>
      <c r="B52" s="298" t="s">
        <v>173</v>
      </c>
      <c r="C52" s="104"/>
      <c r="D52" s="104"/>
      <c r="E52" s="104"/>
      <c r="F52" s="104"/>
      <c r="G52" s="104"/>
      <c r="H52" s="104"/>
      <c r="I52" s="104"/>
    </row>
    <row r="53" spans="1:9" s="114" customFormat="1" ht="18" customHeight="1">
      <c r="A53" s="196"/>
      <c r="B53" s="298" t="s">
        <v>174</v>
      </c>
      <c r="C53" s="104"/>
      <c r="D53" s="104"/>
      <c r="E53" s="104"/>
      <c r="F53" s="104"/>
      <c r="G53" s="104"/>
      <c r="H53" s="104"/>
      <c r="I53" s="104"/>
    </row>
    <row r="54" spans="1:9" s="114" customFormat="1" ht="18" customHeight="1">
      <c r="A54" s="196"/>
      <c r="B54" t="s">
        <v>541</v>
      </c>
      <c r="C54"/>
      <c r="D54"/>
      <c r="E54"/>
      <c r="F54"/>
      <c r="G54"/>
      <c r="H54"/>
      <c r="I54"/>
    </row>
    <row r="55" spans="1:9" s="114" customFormat="1" ht="18" customHeight="1">
      <c r="A55" s="196"/>
      <c r="B55"/>
      <c r="C55"/>
      <c r="D55"/>
      <c r="E55"/>
      <c r="F55"/>
      <c r="G55"/>
      <c r="H55"/>
      <c r="I55"/>
    </row>
    <row r="56" spans="1:9" s="114" customFormat="1" ht="18" customHeight="1">
      <c r="A56" s="196"/>
      <c r="B56"/>
      <c r="C56"/>
      <c r="D56"/>
      <c r="E56"/>
      <c r="F56"/>
      <c r="G56"/>
      <c r="H56"/>
      <c r="I56"/>
    </row>
    <row r="57" spans="1:9" s="114" customFormat="1" ht="18" customHeight="1">
      <c r="A57" s="196"/>
      <c r="B57"/>
      <c r="C57"/>
      <c r="D57"/>
      <c r="E57"/>
      <c r="F57"/>
      <c r="G57"/>
      <c r="H57"/>
      <c r="I57"/>
    </row>
    <row r="58" spans="1:9" s="114" customFormat="1" ht="18" customHeight="1">
      <c r="A58" s="196"/>
      <c r="B58"/>
      <c r="C58"/>
      <c r="D58"/>
      <c r="E58"/>
      <c r="F58"/>
      <c r="G58"/>
      <c r="H58"/>
      <c r="I58"/>
    </row>
    <row r="59" spans="1:9" s="114" customFormat="1" ht="18" customHeight="1">
      <c r="A59" s="196"/>
      <c r="B59"/>
      <c r="C59"/>
      <c r="D59"/>
      <c r="E59"/>
      <c r="F59"/>
      <c r="G59"/>
      <c r="H59"/>
      <c r="I59"/>
    </row>
    <row r="60" spans="1:9" s="114" customFormat="1" ht="18" customHeight="1">
      <c r="A60" s="196"/>
      <c r="B60"/>
      <c r="C60"/>
      <c r="D60"/>
      <c r="E60"/>
      <c r="F60"/>
      <c r="G60"/>
      <c r="H60"/>
      <c r="I60"/>
    </row>
    <row r="61" spans="1:9" s="114" customFormat="1" ht="18" customHeight="1">
      <c r="A61" s="196"/>
      <c r="B61"/>
      <c r="C61"/>
      <c r="D61"/>
      <c r="E61"/>
      <c r="F61"/>
      <c r="G61"/>
      <c r="H61"/>
      <c r="I61"/>
    </row>
    <row r="62" spans="1:9" s="114" customFormat="1" ht="18" customHeight="1">
      <c r="A62" s="196"/>
      <c r="B62"/>
      <c r="C62"/>
      <c r="D62"/>
      <c r="E62"/>
      <c r="F62"/>
      <c r="G62"/>
      <c r="H62"/>
      <c r="I62"/>
    </row>
    <row r="63" spans="1:9" s="114" customFormat="1" ht="18" customHeight="1">
      <c r="A63" s="196"/>
      <c r="B63"/>
      <c r="C63"/>
      <c r="D63"/>
      <c r="E63"/>
      <c r="F63"/>
      <c r="G63"/>
      <c r="H63"/>
      <c r="I63"/>
    </row>
    <row r="64" spans="1:9" s="114" customFormat="1" ht="18" customHeight="1">
      <c r="A64" s="196"/>
      <c r="B64"/>
      <c r="C64"/>
      <c r="D64"/>
      <c r="E64"/>
      <c r="F64"/>
      <c r="G64"/>
      <c r="H64"/>
      <c r="I64"/>
    </row>
    <row r="65" spans="1:9" s="114" customFormat="1" ht="18" customHeight="1">
      <c r="A65" s="196"/>
      <c r="B65"/>
      <c r="C65"/>
      <c r="D65"/>
      <c r="E65"/>
      <c r="F65"/>
      <c r="G65"/>
      <c r="H65"/>
      <c r="I65"/>
    </row>
    <row r="66" spans="1:9" s="114" customFormat="1" ht="18" customHeight="1">
      <c r="A66" s="196"/>
      <c r="B66"/>
      <c r="C66"/>
      <c r="D66"/>
      <c r="E66"/>
      <c r="F66"/>
      <c r="G66"/>
      <c r="H66"/>
      <c r="I66"/>
    </row>
    <row r="67" spans="1:9" s="114" customFormat="1" ht="18" customHeight="1">
      <c r="A67" s="196"/>
      <c r="B67"/>
      <c r="C67"/>
      <c r="D67"/>
      <c r="E67"/>
      <c r="F67"/>
      <c r="G67"/>
      <c r="H67"/>
      <c r="I67"/>
    </row>
    <row r="68" spans="1:9" s="114" customFormat="1" ht="18" customHeight="1">
      <c r="A68" s="196"/>
      <c r="B68"/>
      <c r="C68"/>
      <c r="D68"/>
      <c r="E68"/>
      <c r="F68"/>
      <c r="G68"/>
      <c r="H68"/>
      <c r="I68"/>
    </row>
    <row r="69" spans="1:9" s="114" customFormat="1" ht="18" customHeight="1">
      <c r="A69" s="196"/>
      <c r="B69"/>
      <c r="C69"/>
      <c r="D69"/>
      <c r="E69"/>
      <c r="F69"/>
      <c r="G69"/>
      <c r="H69"/>
      <c r="I69"/>
    </row>
    <row r="70" spans="1:9" s="114" customFormat="1" ht="24.95" customHeight="1">
      <c r="A70" s="196"/>
      <c r="B70"/>
      <c r="C70"/>
      <c r="D70"/>
      <c r="E70"/>
      <c r="F70"/>
      <c r="G70"/>
      <c r="H70"/>
      <c r="I70"/>
    </row>
    <row r="71" spans="1:9" s="114" customFormat="1" ht="24.95" customHeight="1">
      <c r="A71" s="196"/>
      <c r="B71"/>
      <c r="C71"/>
      <c r="D71"/>
      <c r="E71"/>
      <c r="F71"/>
      <c r="G71"/>
      <c r="H71"/>
      <c r="I71"/>
    </row>
    <row r="72" spans="1:9" s="114" customFormat="1" ht="24.95" customHeight="1">
      <c r="A72" s="196"/>
      <c r="B72"/>
      <c r="C72"/>
      <c r="D72"/>
      <c r="E72"/>
      <c r="F72"/>
      <c r="G72"/>
      <c r="H72"/>
      <c r="I72"/>
    </row>
    <row r="73" spans="1:9" s="114" customFormat="1">
      <c r="A73" s="196"/>
      <c r="B73"/>
      <c r="C73"/>
      <c r="D73"/>
      <c r="E73"/>
      <c r="F73"/>
      <c r="G73"/>
      <c r="H73"/>
      <c r="I73"/>
    </row>
    <row r="74" spans="1:9" s="114" customFormat="1">
      <c r="A74" s="196"/>
      <c r="B74"/>
      <c r="C74"/>
      <c r="D74"/>
      <c r="E74"/>
      <c r="F74"/>
      <c r="G74"/>
      <c r="H74"/>
      <c r="I74"/>
    </row>
  </sheetData>
  <mergeCells count="30">
    <mergeCell ref="D25:D27"/>
    <mergeCell ref="E25:E27"/>
    <mergeCell ref="H25:H27"/>
    <mergeCell ref="C25:C27"/>
    <mergeCell ref="E19:E20"/>
    <mergeCell ref="E21:E22"/>
    <mergeCell ref="H19:H22"/>
    <mergeCell ref="D19:D22"/>
    <mergeCell ref="C19:C22"/>
    <mergeCell ref="C11:C18"/>
    <mergeCell ref="D11:D18"/>
    <mergeCell ref="E11:E18"/>
    <mergeCell ref="H11:H18"/>
    <mergeCell ref="H6:H10"/>
    <mergeCell ref="A1:H1"/>
    <mergeCell ref="D40:D47"/>
    <mergeCell ref="C40:C47"/>
    <mergeCell ref="D33:D38"/>
    <mergeCell ref="C33:C38"/>
    <mergeCell ref="E33:E38"/>
    <mergeCell ref="E40:E47"/>
    <mergeCell ref="H40:H47"/>
    <mergeCell ref="D28:D32"/>
    <mergeCell ref="C28:C32"/>
    <mergeCell ref="E28:E32"/>
    <mergeCell ref="H28:H32"/>
    <mergeCell ref="H33:H38"/>
    <mergeCell ref="D6:D10"/>
    <mergeCell ref="C6:C10"/>
    <mergeCell ref="E8:E10"/>
  </mergeCells>
  <pageMargins left="0.70866141732283472" right="0.70866141732283472" top="0.74803149606299213" bottom="0.74803149606299213" header="0.31496062992125984" footer="0.31496062992125984"/>
  <pageSetup paperSize="8"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7" tint="-0.499984740745262"/>
    <pageSetUpPr fitToPage="1"/>
  </sheetPr>
  <dimension ref="A1:K261"/>
  <sheetViews>
    <sheetView view="pageBreakPreview" topLeftCell="A52" zoomScaleSheetLayoutView="100" workbookViewId="0">
      <selection activeCell="H11" sqref="H11:H15"/>
    </sheetView>
  </sheetViews>
  <sheetFormatPr defaultRowHeight="11.25"/>
  <cols>
    <col min="1" max="1" width="4.42578125" style="823" customWidth="1"/>
    <col min="2" max="2" width="19.7109375" style="104" customWidth="1"/>
    <col min="3" max="3" width="16.7109375" style="104" customWidth="1"/>
    <col min="4" max="4" width="44.85546875" style="104" customWidth="1"/>
    <col min="5" max="5" width="32" style="104" customWidth="1"/>
    <col min="6" max="7" width="17.140625" style="104" customWidth="1"/>
    <col min="8" max="8" width="53.85546875" style="104" customWidth="1"/>
    <col min="9" max="9" width="18.140625" style="104" bestFit="1" customWidth="1"/>
    <col min="10" max="16384" width="9.140625" style="104"/>
  </cols>
  <sheetData>
    <row r="1" spans="1:11" s="106" customFormat="1" ht="46.5" customHeight="1">
      <c r="A1" s="1101" t="s">
        <v>162</v>
      </c>
      <c r="B1" s="1101"/>
      <c r="C1" s="1101"/>
      <c r="D1" s="1101"/>
      <c r="E1" s="1101"/>
      <c r="F1" s="1101"/>
      <c r="G1" s="1101"/>
      <c r="H1" s="1101"/>
      <c r="I1" s="291"/>
      <c r="K1" s="292"/>
    </row>
    <row r="2" spans="1:11" ht="15">
      <c r="A2" s="447" t="s">
        <v>461</v>
      </c>
      <c r="B2" s="448"/>
      <c r="C2" s="449"/>
      <c r="D2" s="450"/>
      <c r="E2" s="451"/>
      <c r="F2" s="452"/>
      <c r="G2" s="452"/>
      <c r="H2" s="453" t="s">
        <v>177</v>
      </c>
      <c r="J2" s="105"/>
      <c r="K2" s="105"/>
    </row>
    <row r="3" spans="1:11" ht="23.25" customHeight="1" thickBot="1">
      <c r="A3" s="454" t="s">
        <v>86</v>
      </c>
      <c r="B3" s="913" t="s">
        <v>117</v>
      </c>
      <c r="C3" s="914" t="s">
        <v>85</v>
      </c>
      <c r="D3" s="913" t="s">
        <v>83</v>
      </c>
      <c r="E3" s="913" t="s">
        <v>84</v>
      </c>
      <c r="F3" s="913" t="s">
        <v>118</v>
      </c>
      <c r="G3" s="913" t="s">
        <v>118</v>
      </c>
      <c r="H3" s="455" t="s">
        <v>540</v>
      </c>
    </row>
    <row r="4" spans="1:11" ht="18" customHeight="1" thickTop="1">
      <c r="A4" s="197">
        <v>1</v>
      </c>
      <c r="B4" s="915" t="s">
        <v>221</v>
      </c>
      <c r="C4" s="1106" t="s">
        <v>462</v>
      </c>
      <c r="D4" s="1106" t="s">
        <v>463</v>
      </c>
      <c r="E4" s="1106" t="s">
        <v>464</v>
      </c>
      <c r="F4" s="915">
        <v>19.57</v>
      </c>
      <c r="G4" s="968">
        <f>SUM(F4,F5)</f>
        <v>70.31</v>
      </c>
      <c r="H4" s="1106" t="s">
        <v>542</v>
      </c>
    </row>
    <row r="5" spans="1:11" ht="18" customHeight="1" thickBot="1">
      <c r="A5" s="941">
        <v>2</v>
      </c>
      <c r="B5" s="942" t="s">
        <v>201</v>
      </c>
      <c r="C5" s="1107"/>
      <c r="D5" s="1107"/>
      <c r="E5" s="1107"/>
      <c r="F5" s="942">
        <v>50.74</v>
      </c>
      <c r="G5" s="942"/>
      <c r="H5" s="1107"/>
    </row>
    <row r="6" spans="1:11" ht="18" customHeight="1" thickTop="1" thickBot="1">
      <c r="A6" s="945">
        <v>3</v>
      </c>
      <c r="B6" s="946" t="s">
        <v>228</v>
      </c>
      <c r="C6" s="947" t="s">
        <v>466</v>
      </c>
      <c r="D6" s="948" t="s">
        <v>467</v>
      </c>
      <c r="E6" s="948" t="s">
        <v>437</v>
      </c>
      <c r="F6" s="949">
        <v>177.88</v>
      </c>
      <c r="G6" s="949">
        <v>177.88</v>
      </c>
      <c r="H6" s="950" t="s">
        <v>542</v>
      </c>
    </row>
    <row r="7" spans="1:11" ht="18" customHeight="1" thickTop="1" thickBot="1">
      <c r="A7" s="945">
        <v>4</v>
      </c>
      <c r="B7" s="946" t="s">
        <v>226</v>
      </c>
      <c r="C7" s="947" t="s">
        <v>468</v>
      </c>
      <c r="D7" s="948" t="s">
        <v>469</v>
      </c>
      <c r="E7" s="948" t="s">
        <v>464</v>
      </c>
      <c r="F7" s="949">
        <v>122.18</v>
      </c>
      <c r="G7" s="949">
        <v>122.18</v>
      </c>
      <c r="H7" s="950" t="s">
        <v>542</v>
      </c>
    </row>
    <row r="8" spans="1:11" ht="18" customHeight="1" thickTop="1" thickBot="1">
      <c r="A8" s="945">
        <v>5</v>
      </c>
      <c r="B8" s="946" t="s">
        <v>210</v>
      </c>
      <c r="C8" s="947" t="s">
        <v>470</v>
      </c>
      <c r="D8" s="948" t="s">
        <v>471</v>
      </c>
      <c r="E8" s="948" t="s">
        <v>437</v>
      </c>
      <c r="F8" s="949">
        <v>550.67999999999995</v>
      </c>
      <c r="G8" s="949">
        <v>550.67999999999995</v>
      </c>
      <c r="H8" s="950" t="s">
        <v>542</v>
      </c>
    </row>
    <row r="9" spans="1:11" ht="18" customHeight="1" thickTop="1" thickBot="1">
      <c r="A9" s="945">
        <v>6</v>
      </c>
      <c r="B9" s="952" t="s">
        <v>210</v>
      </c>
      <c r="C9" s="953" t="s">
        <v>472</v>
      </c>
      <c r="D9" s="954" t="s">
        <v>473</v>
      </c>
      <c r="E9" s="954" t="s">
        <v>437</v>
      </c>
      <c r="F9" s="955">
        <v>992.02</v>
      </c>
      <c r="G9" s="955">
        <v>992.02</v>
      </c>
      <c r="H9" s="950" t="s">
        <v>536</v>
      </c>
    </row>
    <row r="10" spans="1:11" ht="18" customHeight="1" thickTop="1" thickBot="1">
      <c r="A10" s="945">
        <v>7</v>
      </c>
      <c r="B10" s="952" t="s">
        <v>198</v>
      </c>
      <c r="C10" s="953" t="s">
        <v>474</v>
      </c>
      <c r="D10" s="954" t="s">
        <v>475</v>
      </c>
      <c r="E10" s="954" t="s">
        <v>464</v>
      </c>
      <c r="F10" s="955">
        <v>352.66</v>
      </c>
      <c r="G10" s="955">
        <v>352.66</v>
      </c>
      <c r="H10" s="950" t="s">
        <v>542</v>
      </c>
    </row>
    <row r="11" spans="1:11" ht="18" customHeight="1" thickTop="1">
      <c r="A11" s="956">
        <v>8</v>
      </c>
      <c r="B11" s="957" t="s">
        <v>219</v>
      </c>
      <c r="C11" s="1109" t="s">
        <v>476</v>
      </c>
      <c r="D11" s="1112" t="s">
        <v>477</v>
      </c>
      <c r="E11" s="1112" t="s">
        <v>464</v>
      </c>
      <c r="F11" s="958">
        <v>765.43</v>
      </c>
      <c r="G11" s="969"/>
      <c r="H11" s="1115" t="s">
        <v>535</v>
      </c>
    </row>
    <row r="12" spans="1:11" ht="18" customHeight="1">
      <c r="A12" s="193">
        <v>9</v>
      </c>
      <c r="B12" s="916" t="s">
        <v>201</v>
      </c>
      <c r="C12" s="1110"/>
      <c r="D12" s="1113"/>
      <c r="E12" s="1113"/>
      <c r="F12" s="917">
        <v>1365.36</v>
      </c>
      <c r="G12" s="970"/>
      <c r="H12" s="1116"/>
    </row>
    <row r="13" spans="1:11" ht="18" customHeight="1">
      <c r="A13" s="197">
        <v>10</v>
      </c>
      <c r="B13" s="916" t="s">
        <v>202</v>
      </c>
      <c r="C13" s="1110"/>
      <c r="D13" s="1113"/>
      <c r="E13" s="1113"/>
      <c r="F13" s="917">
        <v>569.21</v>
      </c>
      <c r="G13" s="970">
        <f>SUM(F13,F12,F11,F14,F15)</f>
        <v>3870.7200000000003</v>
      </c>
      <c r="H13" s="1116"/>
    </row>
    <row r="14" spans="1:11" ht="18" customHeight="1">
      <c r="A14" s="197">
        <v>11</v>
      </c>
      <c r="B14" s="916" t="s">
        <v>229</v>
      </c>
      <c r="C14" s="1110"/>
      <c r="D14" s="1113"/>
      <c r="E14" s="1113"/>
      <c r="F14" s="917">
        <v>763.22</v>
      </c>
      <c r="G14" s="970"/>
      <c r="H14" s="1116"/>
    </row>
    <row r="15" spans="1:11" ht="18" customHeight="1" thickBot="1">
      <c r="A15" s="959">
        <v>12</v>
      </c>
      <c r="B15" s="943" t="s">
        <v>207</v>
      </c>
      <c r="C15" s="1111"/>
      <c r="D15" s="1114"/>
      <c r="E15" s="1114"/>
      <c r="F15" s="944">
        <v>407.5</v>
      </c>
      <c r="G15" s="971"/>
      <c r="H15" s="1117"/>
    </row>
    <row r="16" spans="1:11" ht="18" customHeight="1" thickTop="1" thickBot="1">
      <c r="A16" s="945">
        <v>13</v>
      </c>
      <c r="B16" s="952" t="s">
        <v>209</v>
      </c>
      <c r="C16" s="953" t="s">
        <v>479</v>
      </c>
      <c r="D16" s="954" t="s">
        <v>480</v>
      </c>
      <c r="E16" s="954" t="s">
        <v>464</v>
      </c>
      <c r="F16" s="955">
        <v>326.27999999999997</v>
      </c>
      <c r="G16" s="955">
        <v>326.27999999999997</v>
      </c>
      <c r="H16" s="950" t="s">
        <v>542</v>
      </c>
    </row>
    <row r="17" spans="1:8" ht="18" customHeight="1" thickTop="1" thickBot="1">
      <c r="A17" s="945">
        <v>14</v>
      </c>
      <c r="B17" s="952" t="s">
        <v>218</v>
      </c>
      <c r="C17" s="953" t="s">
        <v>478</v>
      </c>
      <c r="D17" s="954" t="s">
        <v>481</v>
      </c>
      <c r="E17" s="954" t="s">
        <v>464</v>
      </c>
      <c r="F17" s="955">
        <v>53.3</v>
      </c>
      <c r="G17" s="955">
        <v>53.3</v>
      </c>
      <c r="H17" s="950" t="s">
        <v>542</v>
      </c>
    </row>
    <row r="18" spans="1:8" ht="18" customHeight="1" thickTop="1" thickBot="1">
      <c r="A18" s="945">
        <v>15</v>
      </c>
      <c r="B18" s="952" t="s">
        <v>228</v>
      </c>
      <c r="C18" s="953" t="s">
        <v>482</v>
      </c>
      <c r="D18" s="954" t="s">
        <v>483</v>
      </c>
      <c r="E18" s="954" t="s">
        <v>464</v>
      </c>
      <c r="F18" s="955">
        <v>386.6</v>
      </c>
      <c r="G18" s="955">
        <v>386.6</v>
      </c>
      <c r="H18" s="950" t="s">
        <v>542</v>
      </c>
    </row>
    <row r="19" spans="1:8" ht="18" customHeight="1" thickTop="1" thickBot="1">
      <c r="A19" s="945">
        <v>16</v>
      </c>
      <c r="B19" s="952" t="s">
        <v>207</v>
      </c>
      <c r="C19" s="953" t="s">
        <v>484</v>
      </c>
      <c r="D19" s="954" t="s">
        <v>485</v>
      </c>
      <c r="E19" s="954" t="s">
        <v>464</v>
      </c>
      <c r="F19" s="955">
        <v>487.96</v>
      </c>
      <c r="G19" s="955">
        <v>487.96</v>
      </c>
      <c r="H19" s="950" t="s">
        <v>542</v>
      </c>
    </row>
    <row r="20" spans="1:8" ht="18" customHeight="1" thickTop="1" thickBot="1">
      <c r="A20" s="945">
        <v>17</v>
      </c>
      <c r="B20" s="952" t="s">
        <v>201</v>
      </c>
      <c r="C20" s="953" t="s">
        <v>486</v>
      </c>
      <c r="D20" s="954" t="s">
        <v>487</v>
      </c>
      <c r="E20" s="954" t="s">
        <v>464</v>
      </c>
      <c r="F20" s="955">
        <v>432.42</v>
      </c>
      <c r="G20" s="955">
        <v>432.42</v>
      </c>
      <c r="H20" s="950" t="s">
        <v>542</v>
      </c>
    </row>
    <row r="21" spans="1:8" ht="18" customHeight="1" thickTop="1" thickBot="1">
      <c r="A21" s="945">
        <v>18</v>
      </c>
      <c r="B21" s="952" t="s">
        <v>198</v>
      </c>
      <c r="C21" s="953" t="s">
        <v>488</v>
      </c>
      <c r="D21" s="954" t="s">
        <v>489</v>
      </c>
      <c r="E21" s="954" t="s">
        <v>464</v>
      </c>
      <c r="F21" s="955">
        <v>15.71</v>
      </c>
      <c r="G21" s="955">
        <v>15.71</v>
      </c>
      <c r="H21" s="950" t="s">
        <v>542</v>
      </c>
    </row>
    <row r="22" spans="1:8" ht="18" customHeight="1" thickTop="1" thickBot="1">
      <c r="A22" s="945">
        <v>19</v>
      </c>
      <c r="B22" s="952" t="s">
        <v>205</v>
      </c>
      <c r="C22" s="950" t="s">
        <v>490</v>
      </c>
      <c r="D22" s="950" t="s">
        <v>491</v>
      </c>
      <c r="E22" s="950" t="s">
        <v>464</v>
      </c>
      <c r="F22" s="961">
        <v>159.36000000000001</v>
      </c>
      <c r="G22" s="961">
        <v>159.36000000000001</v>
      </c>
      <c r="H22" s="950" t="s">
        <v>542</v>
      </c>
    </row>
    <row r="23" spans="1:8" ht="18" customHeight="1" thickTop="1" thickBot="1">
      <c r="A23" s="945">
        <v>20</v>
      </c>
      <c r="B23" s="952" t="s">
        <v>223</v>
      </c>
      <c r="C23" s="953" t="s">
        <v>492</v>
      </c>
      <c r="D23" s="954" t="s">
        <v>493</v>
      </c>
      <c r="E23" s="954" t="s">
        <v>464</v>
      </c>
      <c r="F23" s="955">
        <v>263.95</v>
      </c>
      <c r="G23" s="955">
        <v>263.95</v>
      </c>
      <c r="H23" s="950" t="s">
        <v>542</v>
      </c>
    </row>
    <row r="24" spans="1:8" ht="18" customHeight="1" thickTop="1" thickBot="1">
      <c r="A24" s="945">
        <v>21</v>
      </c>
      <c r="B24" s="952" t="s">
        <v>220</v>
      </c>
      <c r="C24" s="953" t="s">
        <v>494</v>
      </c>
      <c r="D24" s="954" t="s">
        <v>495</v>
      </c>
      <c r="E24" s="954" t="s">
        <v>464</v>
      </c>
      <c r="F24" s="955">
        <v>177.77</v>
      </c>
      <c r="G24" s="955">
        <v>177.77</v>
      </c>
      <c r="H24" s="962" t="s">
        <v>535</v>
      </c>
    </row>
    <row r="25" spans="1:8" ht="18" customHeight="1" thickTop="1" thickBot="1">
      <c r="A25" s="945">
        <v>22</v>
      </c>
      <c r="B25" s="952" t="s">
        <v>208</v>
      </c>
      <c r="C25" s="953" t="s">
        <v>494</v>
      </c>
      <c r="D25" s="954" t="s">
        <v>496</v>
      </c>
      <c r="E25" s="954" t="s">
        <v>464</v>
      </c>
      <c r="F25" s="955">
        <v>335.13</v>
      </c>
      <c r="G25" s="955">
        <v>335.13</v>
      </c>
      <c r="H25" s="962" t="s">
        <v>535</v>
      </c>
    </row>
    <row r="26" spans="1:8" ht="18" customHeight="1" thickTop="1" thickBot="1">
      <c r="A26" s="945">
        <v>23</v>
      </c>
      <c r="B26" s="952" t="s">
        <v>210</v>
      </c>
      <c r="C26" s="953" t="s">
        <v>497</v>
      </c>
      <c r="D26" s="954" t="s">
        <v>498</v>
      </c>
      <c r="E26" s="954" t="s">
        <v>437</v>
      </c>
      <c r="F26" s="955">
        <v>1922.23</v>
      </c>
      <c r="G26" s="955">
        <v>1922.23</v>
      </c>
      <c r="H26" s="950" t="s">
        <v>537</v>
      </c>
    </row>
    <row r="27" spans="1:8" ht="18" customHeight="1" thickTop="1" thickBot="1">
      <c r="A27" s="945">
        <v>24</v>
      </c>
      <c r="B27" s="952" t="s">
        <v>198</v>
      </c>
      <c r="C27" s="953" t="s">
        <v>499</v>
      </c>
      <c r="D27" s="954" t="s">
        <v>500</v>
      </c>
      <c r="E27" s="954" t="s">
        <v>464</v>
      </c>
      <c r="F27" s="955">
        <v>89.01</v>
      </c>
      <c r="G27" s="955">
        <v>89.01</v>
      </c>
      <c r="H27" s="962" t="s">
        <v>535</v>
      </c>
    </row>
    <row r="28" spans="1:8" ht="18" customHeight="1" thickTop="1" thickBot="1">
      <c r="A28" s="945">
        <v>25</v>
      </c>
      <c r="B28" s="952" t="s">
        <v>228</v>
      </c>
      <c r="C28" s="953" t="s">
        <v>501</v>
      </c>
      <c r="D28" s="954" t="s">
        <v>502</v>
      </c>
      <c r="E28" s="954" t="s">
        <v>437</v>
      </c>
      <c r="F28" s="955">
        <v>149.66</v>
      </c>
      <c r="G28" s="955">
        <v>149.66</v>
      </c>
      <c r="H28" s="950" t="s">
        <v>542</v>
      </c>
    </row>
    <row r="29" spans="1:8" ht="18" customHeight="1" thickTop="1">
      <c r="A29" s="956">
        <v>26</v>
      </c>
      <c r="B29" s="957" t="s">
        <v>229</v>
      </c>
      <c r="C29" s="1109" t="s">
        <v>503</v>
      </c>
      <c r="D29" s="1112" t="s">
        <v>504</v>
      </c>
      <c r="E29" s="1112" t="s">
        <v>464</v>
      </c>
      <c r="F29" s="958">
        <v>2393.96</v>
      </c>
      <c r="G29" s="969"/>
      <c r="H29" s="1118" t="s">
        <v>542</v>
      </c>
    </row>
    <row r="30" spans="1:8" ht="18" customHeight="1" thickBot="1">
      <c r="A30" s="959">
        <v>27</v>
      </c>
      <c r="B30" s="943" t="s">
        <v>201</v>
      </c>
      <c r="C30" s="1111"/>
      <c r="D30" s="1114"/>
      <c r="E30" s="1114"/>
      <c r="F30" s="944">
        <v>3.29</v>
      </c>
      <c r="G30" s="971">
        <f>SUM(F30,F29)</f>
        <v>2397.25</v>
      </c>
      <c r="H30" s="1107"/>
    </row>
    <row r="31" spans="1:8" ht="18" customHeight="1" thickTop="1">
      <c r="A31" s="956">
        <v>28</v>
      </c>
      <c r="B31" s="957" t="s">
        <v>221</v>
      </c>
      <c r="C31" s="1109" t="s">
        <v>505</v>
      </c>
      <c r="D31" s="1112" t="s">
        <v>506</v>
      </c>
      <c r="E31" s="1112" t="s">
        <v>464</v>
      </c>
      <c r="F31" s="958">
        <v>11525.09</v>
      </c>
      <c r="G31" s="969"/>
      <c r="H31" s="1118" t="s">
        <v>542</v>
      </c>
    </row>
    <row r="32" spans="1:8" ht="18" customHeight="1">
      <c r="A32" s="197">
        <v>29</v>
      </c>
      <c r="B32" s="916" t="s">
        <v>207</v>
      </c>
      <c r="C32" s="1110"/>
      <c r="D32" s="1113"/>
      <c r="E32" s="1113"/>
      <c r="F32" s="917">
        <v>109.18</v>
      </c>
      <c r="G32" s="970">
        <f>SUM(F32,F31,F33)</f>
        <v>14582.52</v>
      </c>
      <c r="H32" s="1108"/>
    </row>
    <row r="33" spans="1:8" ht="18" customHeight="1" thickBot="1">
      <c r="A33" s="959">
        <v>30</v>
      </c>
      <c r="B33" s="943" t="s">
        <v>201</v>
      </c>
      <c r="C33" s="1111"/>
      <c r="D33" s="1114"/>
      <c r="E33" s="1114"/>
      <c r="F33" s="944">
        <v>2948.25</v>
      </c>
      <c r="G33" s="971"/>
      <c r="H33" s="1107"/>
    </row>
    <row r="34" spans="1:8" ht="18" customHeight="1" thickTop="1">
      <c r="A34" s="956">
        <v>31</v>
      </c>
      <c r="B34" s="1119" t="s">
        <v>206</v>
      </c>
      <c r="C34" s="1109" t="s">
        <v>507</v>
      </c>
      <c r="D34" s="1112" t="s">
        <v>508</v>
      </c>
      <c r="E34" s="963" t="s">
        <v>464</v>
      </c>
      <c r="F34" s="958">
        <v>4750.4399999999996</v>
      </c>
      <c r="G34" s="969">
        <f>SUM(F34,F35)</f>
        <v>4871.8799999999992</v>
      </c>
      <c r="H34" s="1118" t="s">
        <v>542</v>
      </c>
    </row>
    <row r="35" spans="1:8" ht="18" customHeight="1" thickBot="1">
      <c r="A35" s="941">
        <v>32</v>
      </c>
      <c r="B35" s="1120"/>
      <c r="C35" s="1111"/>
      <c r="D35" s="1114"/>
      <c r="E35" s="964" t="s">
        <v>437</v>
      </c>
      <c r="F35" s="944">
        <v>121.44</v>
      </c>
      <c r="G35" s="971"/>
      <c r="H35" s="1107"/>
    </row>
    <row r="36" spans="1:8" ht="18" customHeight="1" thickTop="1" thickBot="1">
      <c r="A36" s="945">
        <v>33</v>
      </c>
      <c r="B36" s="952" t="s">
        <v>218</v>
      </c>
      <c r="C36" s="953" t="s">
        <v>509</v>
      </c>
      <c r="D36" s="954" t="s">
        <v>510</v>
      </c>
      <c r="E36" s="954" t="s">
        <v>464</v>
      </c>
      <c r="F36" s="955">
        <v>790.87</v>
      </c>
      <c r="G36" s="955">
        <v>790.87</v>
      </c>
      <c r="H36" s="950" t="s">
        <v>542</v>
      </c>
    </row>
    <row r="37" spans="1:8" ht="18" customHeight="1" thickTop="1">
      <c r="A37" s="956">
        <v>34</v>
      </c>
      <c r="B37" s="957" t="s">
        <v>211</v>
      </c>
      <c r="C37" s="1109" t="s">
        <v>465</v>
      </c>
      <c r="D37" s="1112" t="s">
        <v>511</v>
      </c>
      <c r="E37" s="1112" t="s">
        <v>464</v>
      </c>
      <c r="F37" s="958">
        <v>1865.87</v>
      </c>
      <c r="G37" s="969"/>
      <c r="H37" s="1118" t="s">
        <v>542</v>
      </c>
    </row>
    <row r="38" spans="1:8" ht="18" customHeight="1">
      <c r="A38" s="197">
        <v>35</v>
      </c>
      <c r="B38" s="916" t="s">
        <v>212</v>
      </c>
      <c r="C38" s="1110"/>
      <c r="D38" s="1113"/>
      <c r="E38" s="1113"/>
      <c r="F38" s="917">
        <v>5125.68</v>
      </c>
      <c r="G38" s="970"/>
      <c r="H38" s="1108"/>
    </row>
    <row r="39" spans="1:8" ht="18" customHeight="1">
      <c r="A39" s="193">
        <v>36</v>
      </c>
      <c r="B39" s="916" t="s">
        <v>12</v>
      </c>
      <c r="C39" s="1110"/>
      <c r="D39" s="1113"/>
      <c r="E39" s="1113"/>
      <c r="F39" s="917">
        <v>1524.66</v>
      </c>
      <c r="G39" s="970"/>
      <c r="H39" s="1108"/>
    </row>
    <row r="40" spans="1:8" ht="18" customHeight="1">
      <c r="A40" s="197">
        <v>37</v>
      </c>
      <c r="B40" s="916" t="s">
        <v>204</v>
      </c>
      <c r="C40" s="1110"/>
      <c r="D40" s="1113"/>
      <c r="E40" s="1113"/>
      <c r="F40" s="917">
        <v>109.87</v>
      </c>
      <c r="G40" s="970">
        <f>SUM(F40,F39,F38,F37,F41,F42,F43,F44)</f>
        <v>22837.32</v>
      </c>
      <c r="H40" s="1108"/>
    </row>
    <row r="41" spans="1:8" ht="18" customHeight="1">
      <c r="A41" s="197">
        <v>38</v>
      </c>
      <c r="B41" s="916" t="s">
        <v>229</v>
      </c>
      <c r="C41" s="1110"/>
      <c r="D41" s="1113"/>
      <c r="E41" s="1113"/>
      <c r="F41" s="917">
        <v>2050.64</v>
      </c>
      <c r="G41" s="970"/>
      <c r="H41" s="1108"/>
    </row>
    <row r="42" spans="1:8" ht="18" customHeight="1">
      <c r="A42" s="193">
        <v>39</v>
      </c>
      <c r="B42" s="916" t="s">
        <v>222</v>
      </c>
      <c r="C42" s="1110"/>
      <c r="D42" s="1113"/>
      <c r="E42" s="1113"/>
      <c r="F42" s="917">
        <v>4350.5</v>
      </c>
      <c r="G42" s="970"/>
      <c r="H42" s="1108"/>
    </row>
    <row r="43" spans="1:8" ht="18" customHeight="1">
      <c r="A43" s="197">
        <v>40</v>
      </c>
      <c r="B43" s="916" t="s">
        <v>203</v>
      </c>
      <c r="C43" s="1110"/>
      <c r="D43" s="1113"/>
      <c r="E43" s="1113"/>
      <c r="F43" s="917">
        <v>6508.14</v>
      </c>
      <c r="G43" s="970"/>
      <c r="H43" s="1108"/>
    </row>
    <row r="44" spans="1:8" ht="18" customHeight="1" thickBot="1">
      <c r="A44" s="941">
        <v>41</v>
      </c>
      <c r="B44" s="943" t="s">
        <v>224</v>
      </c>
      <c r="C44" s="1111"/>
      <c r="D44" s="1114"/>
      <c r="E44" s="1114"/>
      <c r="F44" s="944">
        <v>1301.96</v>
      </c>
      <c r="G44" s="971"/>
      <c r="H44" s="1107"/>
    </row>
    <row r="45" spans="1:8" ht="18" customHeight="1" thickTop="1">
      <c r="A45" s="956">
        <v>42</v>
      </c>
      <c r="B45" s="957" t="s">
        <v>220</v>
      </c>
      <c r="C45" s="1109" t="s">
        <v>513</v>
      </c>
      <c r="D45" s="1112" t="s">
        <v>512</v>
      </c>
      <c r="E45" s="1112" t="s">
        <v>464</v>
      </c>
      <c r="F45" s="958">
        <v>16462.29</v>
      </c>
      <c r="G45" s="969"/>
      <c r="H45" s="1118" t="s">
        <v>542</v>
      </c>
    </row>
    <row r="46" spans="1:8" ht="18" customHeight="1">
      <c r="A46" s="197">
        <v>43</v>
      </c>
      <c r="B46" s="916" t="s">
        <v>217</v>
      </c>
      <c r="C46" s="1110"/>
      <c r="D46" s="1113"/>
      <c r="E46" s="1113"/>
      <c r="F46" s="918">
        <v>3637.12</v>
      </c>
      <c r="G46" s="973">
        <f>SUM(F46,F45,F47,F48)</f>
        <v>24399.440000000002</v>
      </c>
      <c r="H46" s="1108"/>
    </row>
    <row r="47" spans="1:8" ht="18" customHeight="1">
      <c r="A47" s="197">
        <v>44</v>
      </c>
      <c r="B47" s="916" t="s">
        <v>209</v>
      </c>
      <c r="C47" s="1110"/>
      <c r="D47" s="1113"/>
      <c r="E47" s="1113"/>
      <c r="F47" s="919">
        <v>4298.45</v>
      </c>
      <c r="G47" s="973"/>
      <c r="H47" s="1108"/>
    </row>
    <row r="48" spans="1:8" ht="18" customHeight="1" thickBot="1">
      <c r="A48" s="959">
        <v>45</v>
      </c>
      <c r="B48" s="943" t="s">
        <v>225</v>
      </c>
      <c r="C48" s="1111"/>
      <c r="D48" s="1114"/>
      <c r="E48" s="1114"/>
      <c r="F48" s="944">
        <v>1.58</v>
      </c>
      <c r="G48" s="971"/>
      <c r="H48" s="1107"/>
    </row>
    <row r="49" spans="1:8" ht="18" customHeight="1" thickTop="1" thickBot="1">
      <c r="A49" s="945">
        <v>46</v>
      </c>
      <c r="B49" s="952" t="s">
        <v>201</v>
      </c>
      <c r="C49" s="953" t="s">
        <v>514</v>
      </c>
      <c r="D49" s="954" t="s">
        <v>515</v>
      </c>
      <c r="E49" s="954" t="s">
        <v>464</v>
      </c>
      <c r="F49" s="955">
        <v>765.09</v>
      </c>
      <c r="G49" s="955">
        <v>765.09</v>
      </c>
      <c r="H49" s="950" t="s">
        <v>542</v>
      </c>
    </row>
    <row r="50" spans="1:8" ht="18" customHeight="1" thickTop="1" thickBot="1">
      <c r="A50" s="945">
        <v>47</v>
      </c>
      <c r="B50" s="952" t="s">
        <v>206</v>
      </c>
      <c r="C50" s="953" t="s">
        <v>516</v>
      </c>
      <c r="D50" s="954" t="s">
        <v>517</v>
      </c>
      <c r="E50" s="954" t="s">
        <v>464</v>
      </c>
      <c r="F50" s="955">
        <v>1079.6400000000001</v>
      </c>
      <c r="G50" s="955">
        <v>1079.6400000000001</v>
      </c>
      <c r="H50" s="950" t="s">
        <v>542</v>
      </c>
    </row>
    <row r="51" spans="1:8" ht="18" customHeight="1" thickTop="1">
      <c r="A51" s="956">
        <v>48</v>
      </c>
      <c r="B51" s="957" t="s">
        <v>206</v>
      </c>
      <c r="C51" s="1109" t="s">
        <v>518</v>
      </c>
      <c r="D51" s="1112" t="s">
        <v>519</v>
      </c>
      <c r="E51" s="1112" t="s">
        <v>464</v>
      </c>
      <c r="F51" s="958">
        <v>694.95</v>
      </c>
      <c r="G51" s="969"/>
      <c r="H51" s="1118" t="s">
        <v>542</v>
      </c>
    </row>
    <row r="52" spans="1:8" ht="18" customHeight="1" thickBot="1">
      <c r="A52" s="941">
        <v>49</v>
      </c>
      <c r="B52" s="943" t="s">
        <v>201</v>
      </c>
      <c r="C52" s="1111"/>
      <c r="D52" s="1114"/>
      <c r="E52" s="1114"/>
      <c r="F52" s="944">
        <v>6.07</v>
      </c>
      <c r="G52" s="971">
        <f>SUM(F52,F51)</f>
        <v>701.0200000000001</v>
      </c>
      <c r="H52" s="1107"/>
    </row>
    <row r="53" spans="1:8" ht="18" customHeight="1" thickTop="1">
      <c r="A53" s="197">
        <v>50</v>
      </c>
      <c r="B53" s="951" t="s">
        <v>205</v>
      </c>
      <c r="C53" s="1108" t="s">
        <v>520</v>
      </c>
      <c r="D53" s="1108" t="s">
        <v>521</v>
      </c>
      <c r="E53" s="1108" t="s">
        <v>464</v>
      </c>
      <c r="F53" s="960">
        <v>618.79</v>
      </c>
      <c r="G53" s="972"/>
      <c r="H53" s="1108" t="s">
        <v>542</v>
      </c>
    </row>
    <row r="54" spans="1:8" ht="18" customHeight="1">
      <c r="A54" s="193">
        <v>51</v>
      </c>
      <c r="B54" s="916" t="s">
        <v>208</v>
      </c>
      <c r="C54" s="1108"/>
      <c r="D54" s="1108"/>
      <c r="E54" s="1108"/>
      <c r="F54" s="920">
        <v>393.1</v>
      </c>
      <c r="G54" s="974"/>
      <c r="H54" s="1108"/>
    </row>
    <row r="55" spans="1:8" ht="18" customHeight="1">
      <c r="A55" s="197">
        <v>52</v>
      </c>
      <c r="B55" s="916" t="s">
        <v>219</v>
      </c>
      <c r="C55" s="1108"/>
      <c r="D55" s="1108"/>
      <c r="E55" s="1108"/>
      <c r="F55" s="917">
        <v>164.92</v>
      </c>
      <c r="G55" s="970"/>
      <c r="H55" s="1108"/>
    </row>
    <row r="56" spans="1:8" ht="18" customHeight="1">
      <c r="A56" s="197">
        <v>53</v>
      </c>
      <c r="B56" s="916" t="s">
        <v>202</v>
      </c>
      <c r="C56" s="1108"/>
      <c r="D56" s="1108"/>
      <c r="E56" s="1108"/>
      <c r="F56" s="917">
        <v>617.17999999999995</v>
      </c>
      <c r="G56" s="970"/>
      <c r="H56" s="1108"/>
    </row>
    <row r="57" spans="1:8" ht="18" customHeight="1">
      <c r="A57" s="193">
        <v>54</v>
      </c>
      <c r="B57" s="916" t="s">
        <v>212</v>
      </c>
      <c r="C57" s="1108"/>
      <c r="D57" s="1108"/>
      <c r="E57" s="1108"/>
      <c r="F57" s="917">
        <v>1.95</v>
      </c>
      <c r="G57" s="970">
        <f>SUM(F57,F56,F55,F54,F53,F58,F59,F60)</f>
        <v>3630.16</v>
      </c>
      <c r="H57" s="1108"/>
    </row>
    <row r="58" spans="1:8" ht="18" customHeight="1">
      <c r="A58" s="197">
        <v>55</v>
      </c>
      <c r="B58" s="916" t="s">
        <v>198</v>
      </c>
      <c r="C58" s="1108"/>
      <c r="D58" s="1108"/>
      <c r="E58" s="1108"/>
      <c r="F58" s="917">
        <v>169.94</v>
      </c>
      <c r="G58" s="970"/>
      <c r="H58" s="1108"/>
    </row>
    <row r="59" spans="1:8" ht="18" customHeight="1">
      <c r="A59" s="197">
        <v>56</v>
      </c>
      <c r="B59" s="916" t="s">
        <v>226</v>
      </c>
      <c r="C59" s="1108"/>
      <c r="D59" s="1108"/>
      <c r="E59" s="1108"/>
      <c r="F59" s="917">
        <v>559.89</v>
      </c>
      <c r="G59" s="970"/>
      <c r="H59" s="1108"/>
    </row>
    <row r="60" spans="1:8" ht="18" customHeight="1" thickBot="1">
      <c r="A60" s="959">
        <v>57</v>
      </c>
      <c r="B60" s="943" t="s">
        <v>213</v>
      </c>
      <c r="C60" s="1107"/>
      <c r="D60" s="1107"/>
      <c r="E60" s="1107"/>
      <c r="F60" s="944">
        <v>1104.3900000000001</v>
      </c>
      <c r="G60" s="971"/>
      <c r="H60" s="1107"/>
    </row>
    <row r="61" spans="1:8" ht="18" customHeight="1" thickTop="1" thickBot="1">
      <c r="A61" s="945">
        <v>58</v>
      </c>
      <c r="B61" s="965" t="s">
        <v>223</v>
      </c>
      <c r="C61" s="966" t="s">
        <v>522</v>
      </c>
      <c r="D61" s="953" t="s">
        <v>523</v>
      </c>
      <c r="E61" s="950" t="s">
        <v>464</v>
      </c>
      <c r="F61" s="955">
        <v>1131.08</v>
      </c>
      <c r="G61" s="955">
        <v>1131.08</v>
      </c>
      <c r="H61" s="962" t="s">
        <v>535</v>
      </c>
    </row>
    <row r="62" spans="1:8" ht="18" customHeight="1" thickTop="1" thickBot="1">
      <c r="A62" s="945">
        <v>59</v>
      </c>
      <c r="B62" s="965" t="s">
        <v>196</v>
      </c>
      <c r="C62" s="966" t="s">
        <v>524</v>
      </c>
      <c r="D62" s="953" t="s">
        <v>525</v>
      </c>
      <c r="E62" s="950" t="s">
        <v>464</v>
      </c>
      <c r="F62" s="955">
        <v>4.5199999999999996</v>
      </c>
      <c r="G62" s="955">
        <v>4.5199999999999996</v>
      </c>
      <c r="H62" s="962" t="s">
        <v>535</v>
      </c>
    </row>
    <row r="63" spans="1:8" ht="18" customHeight="1" thickTop="1" thickBot="1">
      <c r="A63" s="945">
        <v>60</v>
      </c>
      <c r="B63" s="965" t="s">
        <v>208</v>
      </c>
      <c r="C63" s="966" t="s">
        <v>526</v>
      </c>
      <c r="D63" s="953" t="s">
        <v>527</v>
      </c>
      <c r="E63" s="950" t="s">
        <v>464</v>
      </c>
      <c r="F63" s="955">
        <v>956.57</v>
      </c>
      <c r="G63" s="955">
        <v>956.57</v>
      </c>
      <c r="H63" s="962" t="s">
        <v>535</v>
      </c>
    </row>
    <row r="64" spans="1:8" ht="18" customHeight="1" thickTop="1" thickBot="1">
      <c r="A64" s="945">
        <v>61</v>
      </c>
      <c r="B64" s="967" t="s">
        <v>205</v>
      </c>
      <c r="C64" s="966" t="s">
        <v>528</v>
      </c>
      <c r="D64" s="953" t="s">
        <v>529</v>
      </c>
      <c r="E64" s="950" t="s">
        <v>464</v>
      </c>
      <c r="F64" s="955">
        <v>1205.7</v>
      </c>
      <c r="G64" s="955">
        <v>1205.7</v>
      </c>
      <c r="H64" s="962" t="s">
        <v>535</v>
      </c>
    </row>
    <row r="65" spans="1:9" ht="18" customHeight="1" thickTop="1" thickBot="1">
      <c r="A65" s="945">
        <v>62</v>
      </c>
      <c r="B65" s="967" t="s">
        <v>215</v>
      </c>
      <c r="C65" s="966" t="s">
        <v>530</v>
      </c>
      <c r="D65" s="953" t="s">
        <v>531</v>
      </c>
      <c r="E65" s="950" t="s">
        <v>437</v>
      </c>
      <c r="F65" s="955">
        <v>2195.16</v>
      </c>
      <c r="G65" s="955">
        <v>2195.16</v>
      </c>
      <c r="H65" s="950" t="s">
        <v>538</v>
      </c>
    </row>
    <row r="66" spans="1:9" ht="18" customHeight="1" thickTop="1" thickBot="1">
      <c r="A66" s="945">
        <v>63</v>
      </c>
      <c r="B66" s="967" t="s">
        <v>226</v>
      </c>
      <c r="C66" s="966" t="s">
        <v>532</v>
      </c>
      <c r="D66" s="953" t="s">
        <v>533</v>
      </c>
      <c r="E66" s="950" t="s">
        <v>464</v>
      </c>
      <c r="F66" s="955">
        <v>330.04</v>
      </c>
      <c r="G66" s="955">
        <v>330.04</v>
      </c>
      <c r="H66" s="950" t="s">
        <v>542</v>
      </c>
    </row>
    <row r="67" spans="1:9" ht="16.5" customHeight="1" thickTop="1" thickBot="1">
      <c r="A67" s="1102" t="s">
        <v>534</v>
      </c>
      <c r="B67" s="1103"/>
      <c r="C67" s="1104"/>
      <c r="D67" s="456" t="s">
        <v>88</v>
      </c>
      <c r="E67" s="456" t="s">
        <v>88</v>
      </c>
      <c r="F67" s="457">
        <f>SUM(F4:F66)</f>
        <v>92814.090000000011</v>
      </c>
      <c r="G67" s="457">
        <f>SUM(G61:G66,G57,G52,G50,G49,G46,G40,G36,G34,G32,G30,G28,G27,G26,G25,G24,G23,G22,G21,G20,G19,G18,G17,G16,G13,G10,G9,G8,G7,G6,G4)</f>
        <v>92814.090000000011</v>
      </c>
      <c r="H67" s="457"/>
    </row>
    <row r="68" spans="1:9" ht="9.9499999999999993" customHeight="1"/>
    <row r="69" spans="1:9" ht="9.9499999999999993" customHeight="1"/>
    <row r="70" spans="1:9">
      <c r="A70" s="194" t="s">
        <v>119</v>
      </c>
      <c r="B70" s="104" t="s">
        <v>130</v>
      </c>
      <c r="H70" s="191"/>
      <c r="I70" s="191"/>
    </row>
    <row r="71" spans="1:9" ht="14.25" customHeight="1">
      <c r="A71" s="195" t="s">
        <v>120</v>
      </c>
      <c r="B71" s="298" t="s">
        <v>173</v>
      </c>
    </row>
    <row r="72" spans="1:9" ht="9.9499999999999993" customHeight="1">
      <c r="B72" s="1105" t="s">
        <v>175</v>
      </c>
      <c r="C72" s="1105"/>
      <c r="D72" s="1105"/>
    </row>
    <row r="73" spans="1:9" ht="9.9499999999999993" customHeight="1"/>
    <row r="74" spans="1:9" ht="9.9499999999999993" customHeight="1">
      <c r="B74" s="104" t="s">
        <v>541</v>
      </c>
    </row>
    <row r="75" spans="1:9" ht="9.9499999999999993" customHeight="1"/>
    <row r="76" spans="1:9" ht="9.9499999999999993" customHeight="1"/>
    <row r="77" spans="1:9" ht="9.9499999999999993" customHeight="1"/>
    <row r="78" spans="1:9" ht="9.9499999999999993" customHeight="1"/>
    <row r="79" spans="1:9" ht="9.9499999999999993" customHeight="1"/>
    <row r="80" spans="1:9"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row r="96" ht="9.9499999999999993" customHeight="1"/>
    <row r="97" ht="9.9499999999999993" customHeight="1"/>
    <row r="98" ht="9.9499999999999993"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ht="9.9499999999999993" customHeight="1"/>
    <row r="114" ht="9.9499999999999993" customHeight="1"/>
    <row r="115" ht="9.9499999999999993" customHeight="1"/>
    <row r="116" ht="9.9499999999999993" customHeight="1"/>
    <row r="117" ht="9.9499999999999993" customHeight="1"/>
    <row r="118" ht="9.9499999999999993" customHeight="1"/>
    <row r="119" ht="9.9499999999999993" customHeight="1"/>
    <row r="120" ht="9.9499999999999993" customHeight="1"/>
    <row r="121" ht="9.9499999999999993" customHeight="1"/>
    <row r="122" ht="9.9499999999999993" customHeight="1"/>
    <row r="123" ht="9.9499999999999993" customHeight="1"/>
    <row r="124" ht="9.9499999999999993" customHeight="1"/>
    <row r="125" ht="9.9499999999999993" customHeight="1"/>
    <row r="126" ht="9.9499999999999993" customHeight="1"/>
    <row r="127" ht="9.9499999999999993" customHeight="1"/>
    <row r="128"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9499999999999993" customHeight="1"/>
    <row r="142" ht="9.9499999999999993" customHeight="1"/>
    <row r="143" ht="9.9499999999999993" customHeight="1"/>
    <row r="144" ht="9.9499999999999993" customHeight="1"/>
    <row r="145" ht="9.9499999999999993" customHeight="1"/>
    <row r="146" ht="9.9499999999999993" customHeight="1"/>
    <row r="147" ht="9.9499999999999993" customHeight="1"/>
    <row r="148" ht="9.9499999999999993" customHeight="1"/>
    <row r="149" ht="9.9499999999999993" customHeight="1"/>
    <row r="150" ht="9.9499999999999993" customHeight="1"/>
    <row r="151" ht="9.9499999999999993" customHeight="1"/>
    <row r="152" ht="9.9499999999999993" customHeight="1"/>
    <row r="153" ht="9.9499999999999993" customHeight="1"/>
    <row r="154" ht="9.9499999999999993" customHeight="1"/>
    <row r="155" ht="9.9499999999999993" customHeight="1"/>
    <row r="156" ht="9.9499999999999993" customHeight="1"/>
    <row r="157" ht="9.9499999999999993" customHeight="1"/>
    <row r="158" ht="9.9499999999999993" customHeight="1"/>
    <row r="159" ht="9.9499999999999993" customHeight="1"/>
    <row r="160" ht="9.9499999999999993" customHeight="1"/>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9499999999999993"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spans="1:9" ht="9.9499999999999993" customHeight="1"/>
    <row r="258" spans="1:9" ht="9.9499999999999993" customHeight="1"/>
    <row r="259" spans="1:9" ht="9.9499999999999993" customHeight="1"/>
    <row r="260" spans="1:9" ht="9.9499999999999993" customHeight="1"/>
    <row r="261" spans="1:9" s="106" customFormat="1" ht="23.25" customHeight="1">
      <c r="A261" s="823"/>
      <c r="B261" s="104"/>
      <c r="C261" s="104"/>
      <c r="D261" s="104"/>
      <c r="E261" s="104"/>
      <c r="F261" s="104"/>
      <c r="G261" s="104"/>
      <c r="H261" s="104"/>
      <c r="I261" s="104"/>
    </row>
  </sheetData>
  <mergeCells count="39">
    <mergeCell ref="D45:D48"/>
    <mergeCell ref="C45:C48"/>
    <mergeCell ref="E45:E48"/>
    <mergeCell ref="H45:H48"/>
    <mergeCell ref="C51:C52"/>
    <mergeCell ref="D51:D52"/>
    <mergeCell ref="E51:E52"/>
    <mergeCell ref="H51:H52"/>
    <mergeCell ref="D34:D35"/>
    <mergeCell ref="C34:C35"/>
    <mergeCell ref="H34:H35"/>
    <mergeCell ref="B34:B35"/>
    <mergeCell ref="D37:D44"/>
    <mergeCell ref="C37:C44"/>
    <mergeCell ref="E37:E44"/>
    <mergeCell ref="H37:H44"/>
    <mergeCell ref="D29:D30"/>
    <mergeCell ref="E29:E30"/>
    <mergeCell ref="H29:H30"/>
    <mergeCell ref="D31:D33"/>
    <mergeCell ref="C31:C33"/>
    <mergeCell ref="E31:E33"/>
    <mergeCell ref="H31:H33"/>
    <mergeCell ref="A1:H1"/>
    <mergeCell ref="A67:C67"/>
    <mergeCell ref="B72:D72"/>
    <mergeCell ref="C4:C5"/>
    <mergeCell ref="D4:D5"/>
    <mergeCell ref="E4:E5"/>
    <mergeCell ref="H4:H5"/>
    <mergeCell ref="D53:D60"/>
    <mergeCell ref="C53:C60"/>
    <mergeCell ref="E53:E60"/>
    <mergeCell ref="H53:H60"/>
    <mergeCell ref="C11:C15"/>
    <mergeCell ref="D11:D15"/>
    <mergeCell ref="E11:E15"/>
    <mergeCell ref="H11:H15"/>
    <mergeCell ref="C29:C30"/>
  </mergeCells>
  <phoneticPr fontId="9" type="noConversion"/>
  <printOptions horizontalCentered="1"/>
  <pageMargins left="0.78740157480314965" right="0.78740157480314965" top="0.62" bottom="0.32" header="0.35" footer="0.17"/>
  <pageSetup paperSize="8" scale="6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89"/>
  <sheetViews>
    <sheetView topLeftCell="A25" zoomScale="75" zoomScaleNormal="75" workbookViewId="0">
      <selection activeCell="N85" sqref="N85"/>
    </sheetView>
  </sheetViews>
  <sheetFormatPr defaultRowHeight="12.75"/>
  <cols>
    <col min="1" max="1" width="4.42578125" style="548" customWidth="1"/>
    <col min="2" max="2" width="14.7109375" style="548" customWidth="1"/>
    <col min="3" max="3" width="18.42578125" style="548" customWidth="1"/>
    <col min="4" max="4" width="18.28515625" style="548" customWidth="1"/>
    <col min="5" max="5" width="17.42578125" style="548" customWidth="1"/>
    <col min="6" max="6" width="25.5703125" style="548" customWidth="1"/>
    <col min="7" max="7" width="47.5703125" style="548" customWidth="1"/>
    <col min="8" max="8" width="21.7109375" style="548" customWidth="1"/>
    <col min="9" max="16384" width="9.140625" style="548"/>
  </cols>
  <sheetData>
    <row r="1" spans="1:9" s="541" customFormat="1" ht="47.25" customHeight="1" thickBot="1">
      <c r="A1" s="1122" t="s">
        <v>164</v>
      </c>
      <c r="B1" s="1122"/>
      <c r="C1" s="1122"/>
      <c r="D1" s="1122"/>
      <c r="E1" s="1122"/>
      <c r="F1" s="1122"/>
      <c r="G1" s="1122"/>
      <c r="H1" s="293"/>
    </row>
    <row r="2" spans="1:9" s="542" customFormat="1" ht="45.75" customHeight="1" thickTop="1" thickBot="1">
      <c r="A2" s="1123" t="s">
        <v>294</v>
      </c>
      <c r="B2" s="1124"/>
      <c r="D2" s="186"/>
      <c r="E2" s="186"/>
      <c r="F2" s="543"/>
      <c r="G2" s="543" t="s">
        <v>177</v>
      </c>
      <c r="H2" s="186"/>
      <c r="I2" s="186"/>
    </row>
    <row r="3" spans="1:9" ht="126.75" customHeight="1">
      <c r="A3" s="1125" t="s">
        <v>22</v>
      </c>
      <c r="B3" s="1128" t="s">
        <v>117</v>
      </c>
      <c r="C3" s="544" t="s">
        <v>114</v>
      </c>
      <c r="D3" s="545" t="s">
        <v>115</v>
      </c>
      <c r="E3" s="546" t="s">
        <v>116</v>
      </c>
      <c r="F3" s="546" t="s">
        <v>295</v>
      </c>
      <c r="G3" s="547" t="s">
        <v>322</v>
      </c>
      <c r="I3" s="549"/>
    </row>
    <row r="4" spans="1:9" ht="15" thickBot="1">
      <c r="A4" s="1126"/>
      <c r="B4" s="1129"/>
      <c r="C4" s="550" t="s">
        <v>3</v>
      </c>
      <c r="D4" s="551" t="s">
        <v>3</v>
      </c>
      <c r="E4" s="551" t="s">
        <v>3</v>
      </c>
      <c r="F4" s="551" t="s">
        <v>3</v>
      </c>
      <c r="G4" s="551" t="s">
        <v>3</v>
      </c>
      <c r="I4" s="552"/>
    </row>
    <row r="5" spans="1:9" ht="15" thickBot="1">
      <c r="A5" s="1126"/>
      <c r="B5" s="1129"/>
      <c r="C5" s="550" t="s">
        <v>133</v>
      </c>
      <c r="D5" s="551" t="s">
        <v>133</v>
      </c>
      <c r="E5" s="551" t="s">
        <v>133</v>
      </c>
      <c r="F5" s="551" t="s">
        <v>133</v>
      </c>
      <c r="G5" s="551" t="s">
        <v>133</v>
      </c>
      <c r="I5" s="552"/>
    </row>
    <row r="6" spans="1:9" ht="15" thickBot="1">
      <c r="A6" s="1127"/>
      <c r="B6" s="1129"/>
      <c r="C6" s="553" t="s">
        <v>135</v>
      </c>
      <c r="D6" s="554" t="s">
        <v>135</v>
      </c>
      <c r="E6" s="554" t="s">
        <v>134</v>
      </c>
      <c r="F6" s="554" t="s">
        <v>135</v>
      </c>
      <c r="G6" s="555" t="s">
        <v>135</v>
      </c>
      <c r="I6" s="552"/>
    </row>
    <row r="7" spans="1:9" ht="15.75" thickTop="1">
      <c r="A7" s="556" t="s">
        <v>23</v>
      </c>
      <c r="B7" s="809" t="s">
        <v>198</v>
      </c>
      <c r="C7" s="557"/>
      <c r="D7" s="558"/>
      <c r="E7" s="559"/>
      <c r="F7" s="560"/>
      <c r="G7" s="561">
        <v>1</v>
      </c>
      <c r="I7" s="552"/>
    </row>
    <row r="8" spans="1:9" ht="15">
      <c r="A8" s="556"/>
      <c r="B8" s="562"/>
      <c r="C8" s="557"/>
      <c r="D8" s="558"/>
      <c r="E8" s="559"/>
      <c r="F8" s="560"/>
      <c r="G8" s="563">
        <v>6.38</v>
      </c>
      <c r="I8" s="552"/>
    </row>
    <row r="9" spans="1:9" ht="15">
      <c r="A9" s="564"/>
      <c r="B9" s="565"/>
      <c r="C9" s="566"/>
      <c r="D9" s="567"/>
      <c r="E9" s="568"/>
      <c r="F9" s="569"/>
      <c r="G9" s="570" t="s">
        <v>296</v>
      </c>
      <c r="I9" s="552"/>
    </row>
    <row r="10" spans="1:9" ht="15">
      <c r="A10" s="556" t="s">
        <v>24</v>
      </c>
      <c r="B10" s="562" t="s">
        <v>198</v>
      </c>
      <c r="C10" s="571"/>
      <c r="D10" s="558"/>
      <c r="E10" s="559"/>
      <c r="F10" s="560"/>
      <c r="G10" s="563">
        <v>2</v>
      </c>
      <c r="I10" s="552"/>
    </row>
    <row r="11" spans="1:9" ht="15">
      <c r="A11" s="556"/>
      <c r="B11" s="562"/>
      <c r="C11" s="571"/>
      <c r="D11" s="558"/>
      <c r="E11" s="559"/>
      <c r="F11" s="560"/>
      <c r="G11" s="563">
        <v>5.74</v>
      </c>
      <c r="I11" s="552"/>
    </row>
    <row r="12" spans="1:9" ht="15">
      <c r="A12" s="556"/>
      <c r="B12" s="562"/>
      <c r="C12" s="572"/>
      <c r="D12" s="573"/>
      <c r="E12" s="559"/>
      <c r="F12" s="560"/>
      <c r="G12" s="563" t="s">
        <v>297</v>
      </c>
      <c r="I12" s="552"/>
    </row>
    <row r="13" spans="1:9" ht="15.75">
      <c r="A13" s="574" t="s">
        <v>25</v>
      </c>
      <c r="B13" s="810" t="s">
        <v>198</v>
      </c>
      <c r="C13" s="575"/>
      <c r="D13" s="576"/>
      <c r="E13" s="577"/>
      <c r="F13" s="578"/>
      <c r="G13" s="579">
        <v>1</v>
      </c>
    </row>
    <row r="14" spans="1:9" ht="15.75">
      <c r="A14" s="556"/>
      <c r="B14" s="562"/>
      <c r="C14" s="580"/>
      <c r="D14" s="581"/>
      <c r="E14" s="582"/>
      <c r="F14" s="583"/>
      <c r="G14" s="584">
        <v>1.47</v>
      </c>
    </row>
    <row r="15" spans="1:9" ht="15.75">
      <c r="A15" s="564"/>
      <c r="B15" s="565"/>
      <c r="C15" s="585"/>
      <c r="D15" s="586"/>
      <c r="E15" s="587"/>
      <c r="F15" s="588"/>
      <c r="G15" s="584" t="s">
        <v>298</v>
      </c>
    </row>
    <row r="16" spans="1:9" ht="15">
      <c r="A16" s="556" t="s">
        <v>26</v>
      </c>
      <c r="B16" s="810" t="s">
        <v>198</v>
      </c>
      <c r="C16" s="571"/>
      <c r="D16" s="573"/>
      <c r="E16" s="559"/>
      <c r="F16" s="560"/>
      <c r="G16" s="589">
        <v>1</v>
      </c>
    </row>
    <row r="17" spans="1:7" ht="15">
      <c r="A17" s="556"/>
      <c r="B17" s="562"/>
      <c r="C17" s="571"/>
      <c r="D17" s="573"/>
      <c r="E17" s="559"/>
      <c r="F17" s="560"/>
      <c r="G17" s="563">
        <v>3.25</v>
      </c>
    </row>
    <row r="18" spans="1:7" ht="15">
      <c r="A18" s="556"/>
      <c r="B18" s="565"/>
      <c r="C18" s="571"/>
      <c r="D18" s="573"/>
      <c r="E18" s="559"/>
      <c r="F18" s="560"/>
      <c r="G18" s="570" t="s">
        <v>299</v>
      </c>
    </row>
    <row r="19" spans="1:7" ht="15">
      <c r="A19" s="574" t="s">
        <v>27</v>
      </c>
      <c r="B19" s="562" t="s">
        <v>198</v>
      </c>
      <c r="C19" s="590"/>
      <c r="D19" s="591"/>
      <c r="E19" s="592"/>
      <c r="F19" s="593"/>
      <c r="G19" s="589">
        <v>1</v>
      </c>
    </row>
    <row r="20" spans="1:7" ht="15">
      <c r="A20" s="556"/>
      <c r="B20" s="562"/>
      <c r="C20" s="571"/>
      <c r="D20" s="573"/>
      <c r="E20" s="559"/>
      <c r="F20" s="560"/>
      <c r="G20" s="563">
        <v>0.94</v>
      </c>
    </row>
    <row r="21" spans="1:7" ht="15">
      <c r="A21" s="564"/>
      <c r="B21" s="565"/>
      <c r="C21" s="594"/>
      <c r="D21" s="595"/>
      <c r="E21" s="568"/>
      <c r="F21" s="569"/>
      <c r="G21" s="570" t="s">
        <v>300</v>
      </c>
    </row>
    <row r="22" spans="1:7" ht="15">
      <c r="A22" s="556" t="s">
        <v>28</v>
      </c>
      <c r="B22" s="810" t="s">
        <v>198</v>
      </c>
      <c r="C22" s="571"/>
      <c r="D22" s="573"/>
      <c r="E22" s="559"/>
      <c r="F22" s="560"/>
      <c r="G22" s="589">
        <v>1</v>
      </c>
    </row>
    <row r="23" spans="1:7" ht="15">
      <c r="A23" s="556"/>
      <c r="B23" s="562"/>
      <c r="C23" s="571"/>
      <c r="D23" s="573"/>
      <c r="E23" s="559"/>
      <c r="F23" s="560"/>
      <c r="G23" s="563">
        <v>1.19</v>
      </c>
    </row>
    <row r="24" spans="1:7" ht="15">
      <c r="A24" s="556"/>
      <c r="B24" s="565"/>
      <c r="C24" s="596"/>
      <c r="D24" s="573"/>
      <c r="E24" s="559"/>
      <c r="F24" s="560"/>
      <c r="G24" s="570" t="s">
        <v>301</v>
      </c>
    </row>
    <row r="25" spans="1:7" ht="15">
      <c r="A25" s="574" t="s">
        <v>29</v>
      </c>
      <c r="B25" s="562" t="s">
        <v>198</v>
      </c>
      <c r="C25" s="590"/>
      <c r="D25" s="591"/>
      <c r="E25" s="592"/>
      <c r="F25" s="593"/>
      <c r="G25" s="563">
        <v>5</v>
      </c>
    </row>
    <row r="26" spans="1:7" ht="15">
      <c r="A26" s="556"/>
      <c r="B26" s="562"/>
      <c r="C26" s="571"/>
      <c r="D26" s="573"/>
      <c r="E26" s="559"/>
      <c r="F26" s="560"/>
      <c r="G26" s="563">
        <v>9.7200000000000006</v>
      </c>
    </row>
    <row r="27" spans="1:7" ht="15">
      <c r="A27" s="564"/>
      <c r="B27" s="565"/>
      <c r="C27" s="594"/>
      <c r="D27" s="595"/>
      <c r="E27" s="568"/>
      <c r="F27" s="569"/>
      <c r="G27" s="563" t="s">
        <v>302</v>
      </c>
    </row>
    <row r="28" spans="1:7" ht="15">
      <c r="A28" s="556" t="s">
        <v>30</v>
      </c>
      <c r="B28" s="810" t="s">
        <v>201</v>
      </c>
      <c r="C28" s="571"/>
      <c r="D28" s="573"/>
      <c r="E28" s="559"/>
      <c r="F28" s="560"/>
      <c r="G28" s="589">
        <v>1</v>
      </c>
    </row>
    <row r="29" spans="1:7" ht="15">
      <c r="A29" s="556"/>
      <c r="B29" s="562"/>
      <c r="C29" s="571"/>
      <c r="D29" s="573"/>
      <c r="E29" s="559"/>
      <c r="F29" s="560"/>
      <c r="G29" s="563">
        <v>2.0499999999999998</v>
      </c>
    </row>
    <row r="30" spans="1:7" ht="15">
      <c r="A30" s="556"/>
      <c r="B30" s="565"/>
      <c r="C30" s="572"/>
      <c r="D30" s="573"/>
      <c r="E30" s="559"/>
      <c r="F30" s="560"/>
      <c r="G30" s="570" t="s">
        <v>303</v>
      </c>
    </row>
    <row r="31" spans="1:7" ht="15">
      <c r="A31" s="574" t="s">
        <v>31</v>
      </c>
      <c r="B31" s="562" t="s">
        <v>201</v>
      </c>
      <c r="C31" s="590"/>
      <c r="D31" s="591"/>
      <c r="E31" s="592"/>
      <c r="F31" s="593"/>
      <c r="G31" s="589">
        <v>1</v>
      </c>
    </row>
    <row r="32" spans="1:7" ht="15">
      <c r="A32" s="556"/>
      <c r="B32" s="562"/>
      <c r="C32" s="571"/>
      <c r="D32" s="573"/>
      <c r="E32" s="559"/>
      <c r="F32" s="560"/>
      <c r="G32" s="563">
        <v>0.54</v>
      </c>
    </row>
    <row r="33" spans="1:7" ht="15">
      <c r="A33" s="564"/>
      <c r="B33" s="565"/>
      <c r="C33" s="597"/>
      <c r="D33" s="595"/>
      <c r="E33" s="568"/>
      <c r="F33" s="569"/>
      <c r="G33" s="570" t="s">
        <v>304</v>
      </c>
    </row>
    <row r="34" spans="1:7" ht="15">
      <c r="A34" s="556" t="s">
        <v>32</v>
      </c>
      <c r="B34" s="810" t="s">
        <v>201</v>
      </c>
      <c r="C34" s="598"/>
      <c r="D34" s="599"/>
      <c r="E34" s="600"/>
      <c r="F34" s="601"/>
      <c r="G34" s="602">
        <v>1</v>
      </c>
    </row>
    <row r="35" spans="1:7" ht="15">
      <c r="A35" s="556"/>
      <c r="B35" s="562"/>
      <c r="C35" s="598"/>
      <c r="D35" s="599"/>
      <c r="E35" s="600"/>
      <c r="F35" s="601"/>
      <c r="G35" s="602">
        <v>6.31</v>
      </c>
    </row>
    <row r="36" spans="1:7" ht="15">
      <c r="A36" s="556"/>
      <c r="B36" s="565"/>
      <c r="C36" s="598"/>
      <c r="D36" s="599"/>
      <c r="E36" s="600"/>
      <c r="F36" s="601"/>
      <c r="G36" s="602" t="s">
        <v>305</v>
      </c>
    </row>
    <row r="37" spans="1:7" ht="15.75">
      <c r="A37" s="574" t="s">
        <v>33</v>
      </c>
      <c r="B37" s="562" t="s">
        <v>201</v>
      </c>
      <c r="C37" s="603"/>
      <c r="D37" s="604"/>
      <c r="E37" s="605"/>
      <c r="F37" s="606"/>
      <c r="G37" s="607">
        <v>1</v>
      </c>
    </row>
    <row r="38" spans="1:7" ht="15.75">
      <c r="A38" s="556"/>
      <c r="B38" s="562"/>
      <c r="C38" s="608"/>
      <c r="D38" s="609"/>
      <c r="E38" s="610"/>
      <c r="F38" s="611"/>
      <c r="G38" s="612">
        <v>0.36</v>
      </c>
    </row>
    <row r="39" spans="1:7" ht="15.75">
      <c r="A39" s="564"/>
      <c r="B39" s="565"/>
      <c r="C39" s="613"/>
      <c r="D39" s="614"/>
      <c r="E39" s="615"/>
      <c r="F39" s="616"/>
      <c r="G39" s="617" t="s">
        <v>306</v>
      </c>
    </row>
    <row r="40" spans="1:7" ht="15">
      <c r="A40" s="556">
        <v>12</v>
      </c>
      <c r="B40" s="562" t="s">
        <v>201</v>
      </c>
      <c r="C40" s="598"/>
      <c r="D40" s="599"/>
      <c r="E40" s="600"/>
      <c r="F40" s="601"/>
      <c r="G40" s="602">
        <v>1</v>
      </c>
    </row>
    <row r="41" spans="1:7" ht="15">
      <c r="A41" s="556"/>
      <c r="B41" s="562"/>
      <c r="C41" s="598"/>
      <c r="D41" s="599"/>
      <c r="E41" s="600"/>
      <c r="F41" s="601"/>
      <c r="G41" s="602">
        <v>6.19</v>
      </c>
    </row>
    <row r="42" spans="1:7" ht="15">
      <c r="A42" s="556"/>
      <c r="B42" s="562"/>
      <c r="C42" s="598"/>
      <c r="D42" s="599"/>
      <c r="E42" s="600"/>
      <c r="F42" s="601"/>
      <c r="G42" s="602" t="s">
        <v>307</v>
      </c>
    </row>
    <row r="43" spans="1:7" ht="15">
      <c r="A43" s="618">
        <v>13</v>
      </c>
      <c r="B43" s="810" t="s">
        <v>201</v>
      </c>
      <c r="C43" s="619"/>
      <c r="D43" s="620"/>
      <c r="E43" s="621"/>
      <c r="F43" s="622"/>
      <c r="G43" s="623">
        <v>1</v>
      </c>
    </row>
    <row r="44" spans="1:7" ht="15">
      <c r="A44" s="624"/>
      <c r="B44" s="562"/>
      <c r="C44" s="598"/>
      <c r="D44" s="599"/>
      <c r="E44" s="600"/>
      <c r="F44" s="601"/>
      <c r="G44" s="602">
        <v>62.82</v>
      </c>
    </row>
    <row r="45" spans="1:7" ht="15">
      <c r="A45" s="625"/>
      <c r="B45" s="565"/>
      <c r="C45" s="626"/>
      <c r="D45" s="627"/>
      <c r="E45" s="628"/>
      <c r="F45" s="629"/>
      <c r="G45" s="630" t="s">
        <v>308</v>
      </c>
    </row>
    <row r="46" spans="1:7" ht="15">
      <c r="A46" s="556">
        <v>14</v>
      </c>
      <c r="B46" s="562" t="s">
        <v>203</v>
      </c>
      <c r="C46" s="598"/>
      <c r="D46" s="599"/>
      <c r="E46" s="600"/>
      <c r="F46" s="601"/>
      <c r="G46" s="602">
        <v>1</v>
      </c>
    </row>
    <row r="47" spans="1:7" ht="15">
      <c r="A47" s="556"/>
      <c r="B47" s="562"/>
      <c r="C47" s="598"/>
      <c r="D47" s="599"/>
      <c r="E47" s="600"/>
      <c r="F47" s="601"/>
      <c r="G47" s="602" t="s">
        <v>418</v>
      </c>
    </row>
    <row r="48" spans="1:7" ht="15">
      <c r="A48" s="556"/>
      <c r="B48" s="562"/>
      <c r="C48" s="598"/>
      <c r="D48" s="599"/>
      <c r="E48" s="600"/>
      <c r="F48" s="601"/>
      <c r="G48" s="602" t="s">
        <v>309</v>
      </c>
    </row>
    <row r="49" spans="1:7" ht="15">
      <c r="A49" s="618">
        <v>15</v>
      </c>
      <c r="B49" s="810" t="s">
        <v>203</v>
      </c>
      <c r="C49" s="619"/>
      <c r="D49" s="620"/>
      <c r="E49" s="621"/>
      <c r="F49" s="622"/>
      <c r="G49" s="623">
        <v>1</v>
      </c>
    </row>
    <row r="50" spans="1:7" ht="15">
      <c r="A50" s="624"/>
      <c r="B50" s="562"/>
      <c r="C50" s="598"/>
      <c r="D50" s="599"/>
      <c r="E50" s="600"/>
      <c r="F50" s="601"/>
      <c r="G50" s="602">
        <v>0.05</v>
      </c>
    </row>
    <row r="51" spans="1:7" ht="15">
      <c r="A51" s="625"/>
      <c r="B51" s="565"/>
      <c r="C51" s="626"/>
      <c r="D51" s="627"/>
      <c r="E51" s="628"/>
      <c r="F51" s="629"/>
      <c r="G51" s="630" t="s">
        <v>310</v>
      </c>
    </row>
    <row r="52" spans="1:7" ht="15">
      <c r="A52" s="556">
        <v>16</v>
      </c>
      <c r="B52" s="562" t="s">
        <v>205</v>
      </c>
      <c r="C52" s="598">
        <v>1</v>
      </c>
      <c r="D52" s="599"/>
      <c r="E52" s="600"/>
      <c r="F52" s="601"/>
      <c r="G52" s="602"/>
    </row>
    <row r="53" spans="1:7" ht="15">
      <c r="A53" s="556"/>
      <c r="B53" s="562"/>
      <c r="C53" s="598">
        <v>15.69</v>
      </c>
      <c r="D53" s="599"/>
      <c r="E53" s="600"/>
      <c r="F53" s="601"/>
      <c r="G53" s="602"/>
    </row>
    <row r="54" spans="1:7" ht="15">
      <c r="A54" s="556"/>
      <c r="B54" s="562"/>
      <c r="C54" s="598" t="s">
        <v>325</v>
      </c>
      <c r="D54" s="599"/>
      <c r="E54" s="600"/>
      <c r="F54" s="601"/>
      <c r="G54" s="602"/>
    </row>
    <row r="55" spans="1:7" ht="15">
      <c r="A55" s="618">
        <v>17</v>
      </c>
      <c r="B55" s="810" t="s">
        <v>206</v>
      </c>
      <c r="C55" s="619"/>
      <c r="D55" s="620"/>
      <c r="E55" s="621"/>
      <c r="F55" s="622"/>
      <c r="G55" s="623">
        <v>1</v>
      </c>
    </row>
    <row r="56" spans="1:7" ht="15">
      <c r="A56" s="624"/>
      <c r="B56" s="562"/>
      <c r="C56" s="598"/>
      <c r="D56" s="599"/>
      <c r="E56" s="600"/>
      <c r="F56" s="601"/>
      <c r="G56" s="602">
        <v>2.25</v>
      </c>
    </row>
    <row r="57" spans="1:7" ht="15">
      <c r="A57" s="625"/>
      <c r="B57" s="565"/>
      <c r="C57" s="626"/>
      <c r="D57" s="627"/>
      <c r="E57" s="628"/>
      <c r="F57" s="629"/>
      <c r="G57" s="630" t="s">
        <v>311</v>
      </c>
    </row>
    <row r="58" spans="1:7" ht="15">
      <c r="A58" s="556">
        <v>18</v>
      </c>
      <c r="B58" s="562" t="s">
        <v>312</v>
      </c>
      <c r="C58" s="598"/>
      <c r="D58" s="599"/>
      <c r="E58" s="600"/>
      <c r="F58" s="601"/>
      <c r="G58" s="602">
        <v>1</v>
      </c>
    </row>
    <row r="59" spans="1:7" ht="15">
      <c r="A59" s="556"/>
      <c r="B59" s="562" t="s">
        <v>313</v>
      </c>
      <c r="C59" s="598"/>
      <c r="D59" s="599"/>
      <c r="E59" s="600"/>
      <c r="F59" s="601"/>
      <c r="G59" s="602">
        <v>0.2</v>
      </c>
    </row>
    <row r="60" spans="1:7" ht="15">
      <c r="A60" s="556"/>
      <c r="B60" s="562"/>
      <c r="C60" s="598"/>
      <c r="D60" s="599"/>
      <c r="E60" s="600"/>
      <c r="F60" s="601"/>
      <c r="G60" s="602" t="s">
        <v>314</v>
      </c>
    </row>
    <row r="61" spans="1:7" ht="15">
      <c r="A61" s="618">
        <v>19</v>
      </c>
      <c r="B61" s="810" t="s">
        <v>12</v>
      </c>
      <c r="C61" s="619"/>
      <c r="D61" s="620"/>
      <c r="E61" s="666">
        <v>1</v>
      </c>
      <c r="F61" s="622"/>
      <c r="G61" s="623"/>
    </row>
    <row r="62" spans="1:7" ht="15">
      <c r="A62" s="624"/>
      <c r="B62" s="562"/>
      <c r="C62" s="598"/>
      <c r="D62" s="599"/>
      <c r="E62" s="600">
        <v>0.04</v>
      </c>
      <c r="F62" s="601"/>
      <c r="G62" s="602"/>
    </row>
    <row r="63" spans="1:7" ht="15">
      <c r="A63" s="625"/>
      <c r="B63" s="565"/>
      <c r="C63" s="626"/>
      <c r="D63" s="627"/>
      <c r="E63" s="628" t="s">
        <v>315</v>
      </c>
      <c r="F63" s="629"/>
      <c r="G63" s="630"/>
    </row>
    <row r="64" spans="1:7" ht="15">
      <c r="A64" s="556">
        <v>20</v>
      </c>
      <c r="B64" s="562" t="s">
        <v>229</v>
      </c>
      <c r="C64" s="598"/>
      <c r="D64" s="599"/>
      <c r="E64" s="667">
        <v>1</v>
      </c>
      <c r="F64" s="601"/>
      <c r="G64" s="602"/>
    </row>
    <row r="65" spans="1:7" ht="15">
      <c r="A65" s="556"/>
      <c r="B65" s="562"/>
      <c r="C65" s="598"/>
      <c r="D65" s="599"/>
      <c r="E65" s="600">
        <v>1.3</v>
      </c>
      <c r="F65" s="601"/>
      <c r="G65" s="602"/>
    </row>
    <row r="66" spans="1:7" ht="15">
      <c r="A66" s="556"/>
      <c r="B66" s="562"/>
      <c r="C66" s="598"/>
      <c r="D66" s="599"/>
      <c r="E66" s="600" t="s">
        <v>316</v>
      </c>
      <c r="F66" s="601"/>
      <c r="G66" s="602"/>
    </row>
    <row r="67" spans="1:7" ht="15">
      <c r="A67" s="574">
        <v>21</v>
      </c>
      <c r="B67" s="810" t="s">
        <v>226</v>
      </c>
      <c r="C67" s="619"/>
      <c r="D67" s="620"/>
      <c r="E67" s="621"/>
      <c r="F67" s="622"/>
      <c r="G67" s="623">
        <v>1</v>
      </c>
    </row>
    <row r="68" spans="1:7" ht="15">
      <c r="A68" s="556"/>
      <c r="B68" s="562"/>
      <c r="C68" s="598"/>
      <c r="D68" s="599"/>
      <c r="E68" s="600"/>
      <c r="F68" s="601"/>
      <c r="G68" s="602">
        <v>79.09</v>
      </c>
    </row>
    <row r="69" spans="1:7" ht="15">
      <c r="A69" s="564"/>
      <c r="B69" s="565"/>
      <c r="C69" s="626"/>
      <c r="D69" s="627"/>
      <c r="E69" s="628"/>
      <c r="F69" s="629"/>
      <c r="G69" s="630" t="s">
        <v>311</v>
      </c>
    </row>
    <row r="70" spans="1:7" ht="15.75">
      <c r="A70" s="556">
        <v>22</v>
      </c>
      <c r="B70" s="562" t="s">
        <v>226</v>
      </c>
      <c r="C70" s="608"/>
      <c r="D70" s="609"/>
      <c r="E70" s="610"/>
      <c r="F70" s="611"/>
      <c r="G70" s="612">
        <v>1</v>
      </c>
    </row>
    <row r="71" spans="1:7" ht="15.75">
      <c r="A71" s="556"/>
      <c r="B71" s="562"/>
      <c r="C71" s="608"/>
      <c r="D71" s="609"/>
      <c r="E71" s="610"/>
      <c r="F71" s="611"/>
      <c r="G71" s="612">
        <v>19.02</v>
      </c>
    </row>
    <row r="72" spans="1:7" ht="15.75">
      <c r="A72" s="556"/>
      <c r="B72" s="562"/>
      <c r="C72" s="608"/>
      <c r="D72" s="609"/>
      <c r="E72" s="610"/>
      <c r="F72" s="611"/>
      <c r="G72" s="612" t="s">
        <v>317</v>
      </c>
    </row>
    <row r="73" spans="1:7" ht="15.75">
      <c r="A73" s="574">
        <v>23</v>
      </c>
      <c r="B73" s="810" t="s">
        <v>226</v>
      </c>
      <c r="C73" s="631"/>
      <c r="D73" s="632"/>
      <c r="E73" s="633"/>
      <c r="F73" s="634"/>
      <c r="G73" s="635">
        <v>1</v>
      </c>
    </row>
    <row r="74" spans="1:7" ht="15.75">
      <c r="A74" s="556"/>
      <c r="B74" s="562"/>
      <c r="C74" s="636"/>
      <c r="D74" s="637"/>
      <c r="E74" s="638"/>
      <c r="F74" s="639"/>
      <c r="G74" s="640">
        <v>2.67</v>
      </c>
    </row>
    <row r="75" spans="1:7" ht="15.75">
      <c r="A75" s="564"/>
      <c r="B75" s="565"/>
      <c r="C75" s="641"/>
      <c r="D75" s="642"/>
      <c r="E75" s="643"/>
      <c r="F75" s="644"/>
      <c r="G75" s="645" t="s">
        <v>318</v>
      </c>
    </row>
    <row r="76" spans="1:7" ht="15.75">
      <c r="A76" s="574" t="s">
        <v>186</v>
      </c>
      <c r="B76" s="810" t="s">
        <v>226</v>
      </c>
      <c r="C76" s="646"/>
      <c r="D76" s="647"/>
      <c r="E76" s="648"/>
      <c r="F76" s="649"/>
      <c r="G76" s="607">
        <v>1</v>
      </c>
    </row>
    <row r="77" spans="1:7" ht="15.75">
      <c r="A77" s="556"/>
      <c r="B77" s="562"/>
      <c r="C77" s="650"/>
      <c r="D77" s="651"/>
      <c r="E77" s="652"/>
      <c r="F77" s="653"/>
      <c r="G77" s="612">
        <v>4.62</v>
      </c>
    </row>
    <row r="78" spans="1:7" ht="15.75">
      <c r="A78" s="564"/>
      <c r="B78" s="565"/>
      <c r="C78" s="654"/>
      <c r="D78" s="655"/>
      <c r="E78" s="656"/>
      <c r="F78" s="657"/>
      <c r="G78" s="617" t="s">
        <v>319</v>
      </c>
    </row>
    <row r="79" spans="1:7" ht="15.75">
      <c r="A79" s="574" t="s">
        <v>187</v>
      </c>
      <c r="B79" s="810" t="s">
        <v>222</v>
      </c>
      <c r="C79" s="646"/>
      <c r="D79" s="647"/>
      <c r="E79" s="648"/>
      <c r="F79" s="783">
        <v>1</v>
      </c>
      <c r="G79" s="607"/>
    </row>
    <row r="80" spans="1:7" ht="15.75">
      <c r="A80" s="556"/>
      <c r="B80" s="562"/>
      <c r="C80" s="650"/>
      <c r="D80" s="651"/>
      <c r="E80" s="652"/>
      <c r="F80" s="781">
        <v>0.02</v>
      </c>
      <c r="G80" s="612"/>
    </row>
    <row r="81" spans="1:7" ht="15.75">
      <c r="A81" s="564"/>
      <c r="B81" s="565"/>
      <c r="C81" s="654"/>
      <c r="D81" s="655"/>
      <c r="E81" s="656"/>
      <c r="F81" s="782" t="s">
        <v>406</v>
      </c>
      <c r="G81" s="617"/>
    </row>
    <row r="82" spans="1:7" ht="15.75">
      <c r="A82" s="556">
        <v>26</v>
      </c>
      <c r="B82" s="562" t="s">
        <v>216</v>
      </c>
      <c r="C82" s="650"/>
      <c r="D82" s="651"/>
      <c r="E82" s="652"/>
      <c r="F82" s="653"/>
      <c r="G82" s="612">
        <v>1</v>
      </c>
    </row>
    <row r="83" spans="1:7" ht="15.75">
      <c r="A83" s="556"/>
      <c r="B83" s="562"/>
      <c r="C83" s="650"/>
      <c r="D83" s="651"/>
      <c r="E83" s="652"/>
      <c r="F83" s="653"/>
      <c r="G83" s="612">
        <v>4.3499999999999996</v>
      </c>
    </row>
    <row r="84" spans="1:7" ht="16.5" thickBot="1">
      <c r="A84" s="556"/>
      <c r="B84" s="562"/>
      <c r="C84" s="650"/>
      <c r="D84" s="651"/>
      <c r="E84" s="652"/>
      <c r="F84" s="653"/>
      <c r="G84" s="612" t="s">
        <v>320</v>
      </c>
    </row>
    <row r="85" spans="1:7" ht="28.5" customHeight="1" thickBot="1">
      <c r="A85" s="1130" t="s">
        <v>87</v>
      </c>
      <c r="B85" s="1131"/>
      <c r="C85" s="814">
        <v>1</v>
      </c>
      <c r="D85" s="813"/>
      <c r="E85" s="814">
        <v>2</v>
      </c>
      <c r="F85" s="813">
        <v>1</v>
      </c>
      <c r="G85" s="814">
        <v>27</v>
      </c>
    </row>
    <row r="86" spans="1:7" ht="15.75" thickBot="1">
      <c r="A86" s="1132"/>
      <c r="B86" s="1133"/>
      <c r="C86" s="811">
        <v>15.69</v>
      </c>
      <c r="D86" s="812"/>
      <c r="E86" s="811">
        <v>1.34</v>
      </c>
      <c r="F86" s="812">
        <v>0.02</v>
      </c>
      <c r="G86" s="811">
        <v>219.21</v>
      </c>
    </row>
    <row r="88" spans="1:7">
      <c r="B88" s="1121" t="s">
        <v>321</v>
      </c>
      <c r="C88" s="1121"/>
    </row>
    <row r="89" spans="1:7">
      <c r="B89" s="658"/>
    </row>
  </sheetData>
  <mergeCells count="6">
    <mergeCell ref="B88:C88"/>
    <mergeCell ref="A1:G1"/>
    <mergeCell ref="A2:B2"/>
    <mergeCell ref="A3:A6"/>
    <mergeCell ref="B3:B6"/>
    <mergeCell ref="A85:B86"/>
  </mergeCells>
  <pageMargins left="1.4" right="0.68" top="0.47244094488188981" bottom="0.31496062992125984" header="0.31496062992125984" footer="0.19685039370078741"/>
  <pageSetup paperSize="8"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5</vt:i4>
      </vt:variant>
    </vt:vector>
  </HeadingPairs>
  <TitlesOfParts>
    <vt:vector size="13" baseType="lpstr">
      <vt:lpstr>Tab.1</vt:lpstr>
      <vt:lpstr>Tab.2</vt:lpstr>
      <vt:lpstr>Tab.3</vt:lpstr>
      <vt:lpstr>Tab.4 </vt:lpstr>
      <vt:lpstr>Tab. 5.</vt:lpstr>
      <vt:lpstr>TAB.6.</vt:lpstr>
      <vt:lpstr>Tab.7</vt:lpstr>
      <vt:lpstr>Tab. 8 </vt:lpstr>
      <vt:lpstr>Tab.2!Obszar_wydruku</vt:lpstr>
      <vt:lpstr>Tab.3!Obszar_wydruku</vt:lpstr>
      <vt:lpstr>'Tab.4 '!Obszar_wydruku</vt:lpstr>
      <vt:lpstr>TAB.6.!Obszar_wydruku</vt:lpstr>
      <vt:lpstr>Tab.7!Obszar_wydruku</vt:lpstr>
    </vt:vector>
  </TitlesOfParts>
  <Company>DGLP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tabele ochrona przyrody</dc:title>
  <dc:subject>Formy ochrony przyrody i inne</dc:subject>
  <dc:creator>Małgorzata Czyżewska</dc:creator>
  <cp:keywords>rezerwat, pomnik przyrody</cp:keywords>
  <cp:lastModifiedBy>N.Orneta Małgorzata Gruca</cp:lastModifiedBy>
  <cp:lastPrinted>2014-03-07T07:58:40Z</cp:lastPrinted>
  <dcterms:created xsi:type="dcterms:W3CDTF">2005-01-25T07:57:37Z</dcterms:created>
  <dcterms:modified xsi:type="dcterms:W3CDTF">2014-04-08T09:43:53Z</dcterms:modified>
  <cp:category>ochrona przyrody</cp:category>
</cp:coreProperties>
</file>